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375" windowWidth="14955" windowHeight="6660" activeTab="1"/>
  </bookViews>
  <sheets>
    <sheet name="Noten" sheetId="1" r:id="rId1"/>
    <sheet name="Basis" sheetId="4" r:id="rId2"/>
  </sheets>
  <definedNames>
    <definedName name="_xlnm.Print_Area" localSheetId="1">Basis!$A$1:$U$45</definedName>
    <definedName name="_xlnm.Print_Area" localSheetId="0">Noten!$A$1:$G$53</definedName>
    <definedName name="nottab">Basis!$D$51:$F$56</definedName>
    <definedName name="staffel">Noten!$E$159:$E$175</definedName>
  </definedNames>
  <calcPr calcId="125725"/>
</workbook>
</file>

<file path=xl/calcChain.xml><?xml version="1.0" encoding="utf-8"?>
<calcChain xmlns="http://schemas.openxmlformats.org/spreadsheetml/2006/main">
  <c r="N44" i="4"/>
  <c r="N43"/>
  <c r="N42"/>
  <c r="N41"/>
  <c r="N40"/>
  <c r="N39"/>
  <c r="N45" s="1"/>
  <c r="M44"/>
  <c r="M43"/>
  <c r="M42"/>
  <c r="M41"/>
  <c r="M40"/>
  <c r="M39"/>
  <c r="M45" s="1"/>
  <c r="L44"/>
  <c r="L43"/>
  <c r="L42"/>
  <c r="L41"/>
  <c r="L40"/>
  <c r="L39"/>
  <c r="L45" s="1"/>
  <c r="K44"/>
  <c r="K43"/>
  <c r="K42"/>
  <c r="K41"/>
  <c r="K45" s="1"/>
  <c r="K40"/>
  <c r="K39"/>
  <c r="J44"/>
  <c r="J43"/>
  <c r="J42"/>
  <c r="J41"/>
  <c r="J40"/>
  <c r="J39"/>
  <c r="J45" s="1"/>
  <c r="P3" l="1"/>
  <c r="Q3" s="1"/>
  <c r="I44" l="1"/>
  <c r="H44"/>
  <c r="G44"/>
  <c r="F44"/>
  <c r="E44"/>
  <c r="I43"/>
  <c r="H43"/>
  <c r="G43"/>
  <c r="F43"/>
  <c r="E43"/>
  <c r="I42"/>
  <c r="H42"/>
  <c r="G42"/>
  <c r="F42"/>
  <c r="E42"/>
  <c r="I41"/>
  <c r="H41"/>
  <c r="G41"/>
  <c r="F41"/>
  <c r="E41"/>
  <c r="I40"/>
  <c r="H40"/>
  <c r="G40"/>
  <c r="F40"/>
  <c r="E40"/>
  <c r="I39"/>
  <c r="H39"/>
  <c r="G39"/>
  <c r="F39"/>
  <c r="E39"/>
  <c r="U38"/>
  <c r="O38"/>
  <c r="U37"/>
  <c r="O37"/>
  <c r="U36"/>
  <c r="O36"/>
  <c r="U35"/>
  <c r="O35"/>
  <c r="U34"/>
  <c r="O34"/>
  <c r="U33"/>
  <c r="O33"/>
  <c r="U32"/>
  <c r="O32"/>
  <c r="U31"/>
  <c r="O31"/>
  <c r="U30"/>
  <c r="O30"/>
  <c r="U29"/>
  <c r="O29"/>
  <c r="U28"/>
  <c r="O28"/>
  <c r="U27"/>
  <c r="O27"/>
  <c r="U26"/>
  <c r="O26"/>
  <c r="U25"/>
  <c r="O25"/>
  <c r="U24"/>
  <c r="O24"/>
  <c r="U23"/>
  <c r="O23"/>
  <c r="U22"/>
  <c r="O22"/>
  <c r="U21"/>
  <c r="O21"/>
  <c r="U20"/>
  <c r="O20"/>
  <c r="U19"/>
  <c r="O19"/>
  <c r="U18"/>
  <c r="O18"/>
  <c r="U17"/>
  <c r="O17"/>
  <c r="U16"/>
  <c r="O16"/>
  <c r="U15"/>
  <c r="O15"/>
  <c r="U14"/>
  <c r="O14"/>
  <c r="U13"/>
  <c r="O13"/>
  <c r="U12"/>
  <c r="O12"/>
  <c r="U11"/>
  <c r="O11"/>
  <c r="U10"/>
  <c r="O10"/>
  <c r="U9"/>
  <c r="O9"/>
  <c r="U8"/>
  <c r="O8"/>
  <c r="U7"/>
  <c r="O7"/>
  <c r="U6"/>
  <c r="O6"/>
  <c r="N3"/>
  <c r="M3"/>
  <c r="L3"/>
  <c r="K3"/>
  <c r="J3"/>
  <c r="D3"/>
  <c r="H45" l="1"/>
  <c r="F45"/>
  <c r="I45"/>
  <c r="G45"/>
  <c r="E45"/>
  <c r="C36"/>
  <c r="P25"/>
  <c r="Q25" s="1"/>
  <c r="P8"/>
  <c r="Q8" s="1"/>
  <c r="C9"/>
  <c r="P12"/>
  <c r="Q12" s="1"/>
  <c r="C13"/>
  <c r="P16"/>
  <c r="Q16" s="1"/>
  <c r="C17"/>
  <c r="P20"/>
  <c r="Q20" s="1"/>
  <c r="C21"/>
  <c r="P24"/>
  <c r="Q24" s="1"/>
  <c r="C25"/>
  <c r="P28"/>
  <c r="Q28" s="1"/>
  <c r="C29"/>
  <c r="P32"/>
  <c r="Q32" s="1"/>
  <c r="C33"/>
  <c r="P36"/>
  <c r="Q36" s="1"/>
  <c r="C37"/>
  <c r="C6"/>
  <c r="P9"/>
  <c r="Q9" s="1"/>
  <c r="C10"/>
  <c r="P13"/>
  <c r="Q13" s="1"/>
  <c r="C14"/>
  <c r="P17"/>
  <c r="Q17" s="1"/>
  <c r="C18"/>
  <c r="P21"/>
  <c r="Q21" s="1"/>
  <c r="C22"/>
  <c r="C26"/>
  <c r="P29"/>
  <c r="Q29" s="1"/>
  <c r="C30"/>
  <c r="P33"/>
  <c r="Q33" s="1"/>
  <c r="C34"/>
  <c r="P37"/>
  <c r="Q37" s="1"/>
  <c r="C38"/>
  <c r="P6"/>
  <c r="Q6" s="1"/>
  <c r="C7"/>
  <c r="P10"/>
  <c r="Q10" s="1"/>
  <c r="C11"/>
  <c r="P14"/>
  <c r="Q14" s="1"/>
  <c r="C15"/>
  <c r="P18"/>
  <c r="Q18" s="1"/>
  <c r="C19"/>
  <c r="P22"/>
  <c r="Q22" s="1"/>
  <c r="C23"/>
  <c r="P26"/>
  <c r="Q26" s="1"/>
  <c r="C27"/>
  <c r="P30"/>
  <c r="Q30" s="1"/>
  <c r="C31"/>
  <c r="P34"/>
  <c r="Q34" s="1"/>
  <c r="C35"/>
  <c r="P38"/>
  <c r="Q38" s="1"/>
  <c r="P7"/>
  <c r="Q7" s="1"/>
  <c r="C8"/>
  <c r="P11"/>
  <c r="Q11" s="1"/>
  <c r="C12"/>
  <c r="P15"/>
  <c r="Q15" s="1"/>
  <c r="C16"/>
  <c r="P19"/>
  <c r="Q19" s="1"/>
  <c r="C20"/>
  <c r="P23"/>
  <c r="Q23" s="1"/>
  <c r="C24"/>
  <c r="P27"/>
  <c r="Q27" s="1"/>
  <c r="C28"/>
  <c r="P31"/>
  <c r="Q31" s="1"/>
  <c r="C32"/>
  <c r="P35"/>
  <c r="Q35" s="1"/>
  <c r="Q43" l="1"/>
  <c r="Q39"/>
  <c r="Q44"/>
  <c r="Q40"/>
  <c r="Q41"/>
  <c r="Q42"/>
  <c r="D15"/>
  <c r="T15"/>
  <c r="D17"/>
  <c r="T17"/>
  <c r="D9"/>
  <c r="T9"/>
  <c r="D26"/>
  <c r="T26"/>
  <c r="D37"/>
  <c r="T37"/>
  <c r="D36"/>
  <c r="T36"/>
  <c r="D28"/>
  <c r="T28"/>
  <c r="D20"/>
  <c r="T20"/>
  <c r="D12"/>
  <c r="T12"/>
  <c r="D23"/>
  <c r="T23"/>
  <c r="D18"/>
  <c r="T18"/>
  <c r="D29"/>
  <c r="T29"/>
  <c r="D19"/>
  <c r="T19"/>
  <c r="D21"/>
  <c r="T21"/>
  <c r="D13"/>
  <c r="T13"/>
  <c r="D25"/>
  <c r="T25"/>
  <c r="D31"/>
  <c r="T31"/>
  <c r="D7"/>
  <c r="T7"/>
  <c r="D34"/>
  <c r="T34"/>
  <c r="D10"/>
  <c r="T10"/>
  <c r="D35"/>
  <c r="T35"/>
  <c r="D27"/>
  <c r="T27"/>
  <c r="D11"/>
  <c r="T11"/>
  <c r="D38"/>
  <c r="T38"/>
  <c r="D30"/>
  <c r="T30"/>
  <c r="D14"/>
  <c r="T14"/>
  <c r="D33"/>
  <c r="T33"/>
  <c r="D32"/>
  <c r="T32"/>
  <c r="D24"/>
  <c r="T24"/>
  <c r="D16"/>
  <c r="T16"/>
  <c r="D8"/>
  <c r="T8"/>
  <c r="D22"/>
  <c r="T22"/>
  <c r="D6"/>
  <c r="T6"/>
  <c r="B179" i="1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I4"/>
  <c r="A4"/>
  <c r="A5" s="1"/>
  <c r="G2"/>
  <c r="Q45" i="4" l="1"/>
  <c r="I5" i="1"/>
  <c r="J5" s="1"/>
  <c r="K5" s="1"/>
  <c r="A6"/>
  <c r="B5"/>
  <c r="C5" s="1"/>
  <c r="I6"/>
  <c r="B4"/>
  <c r="C4" s="1"/>
  <c r="J4"/>
  <c r="K4" s="1"/>
  <c r="I7" l="1"/>
  <c r="J6"/>
  <c r="K6" s="1"/>
  <c r="A7"/>
  <c r="B6"/>
  <c r="C6" s="1"/>
  <c r="A8" l="1"/>
  <c r="B7"/>
  <c r="C7" s="1"/>
  <c r="I8"/>
  <c r="J7"/>
  <c r="K7" s="1"/>
  <c r="I9" l="1"/>
  <c r="J8"/>
  <c r="K8" s="1"/>
  <c r="A9"/>
  <c r="B8"/>
  <c r="C8" s="1"/>
  <c r="A10" l="1"/>
  <c r="B9"/>
  <c r="C9" s="1"/>
  <c r="I10"/>
  <c r="J9"/>
  <c r="K9" s="1"/>
  <c r="I11" l="1"/>
  <c r="J10"/>
  <c r="K10" s="1"/>
  <c r="A11"/>
  <c r="B10"/>
  <c r="C10" s="1"/>
  <c r="A12" l="1"/>
  <c r="B11"/>
  <c r="C11" s="1"/>
  <c r="I12"/>
  <c r="J11"/>
  <c r="K11" s="1"/>
  <c r="I13" l="1"/>
  <c r="J12"/>
  <c r="K12" s="1"/>
  <c r="A13"/>
  <c r="B12"/>
  <c r="C12" s="1"/>
  <c r="A14" l="1"/>
  <c r="B13"/>
  <c r="C13" s="1"/>
  <c r="I14"/>
  <c r="J13"/>
  <c r="K13" s="1"/>
  <c r="I15" l="1"/>
  <c r="J14"/>
  <c r="K14" s="1"/>
  <c r="A15"/>
  <c r="B14"/>
  <c r="C14" s="1"/>
  <c r="A16" l="1"/>
  <c r="B15"/>
  <c r="C15" s="1"/>
  <c r="I16"/>
  <c r="J15"/>
  <c r="K15" s="1"/>
  <c r="I17" l="1"/>
  <c r="J16"/>
  <c r="K16" s="1"/>
  <c r="A17"/>
  <c r="B16"/>
  <c r="C16" s="1"/>
  <c r="A18" l="1"/>
  <c r="B17"/>
  <c r="C17" s="1"/>
  <c r="I18"/>
  <c r="J17"/>
  <c r="K17" s="1"/>
  <c r="I19" l="1"/>
  <c r="J18"/>
  <c r="K18" s="1"/>
  <c r="A19"/>
  <c r="B18"/>
  <c r="C18" s="1"/>
  <c r="A20" l="1"/>
  <c r="B19"/>
  <c r="C19" s="1"/>
  <c r="I20"/>
  <c r="J19"/>
  <c r="K19" s="1"/>
  <c r="I21" l="1"/>
  <c r="J20"/>
  <c r="K20" s="1"/>
  <c r="A21"/>
  <c r="B20"/>
  <c r="C20" s="1"/>
  <c r="A22" l="1"/>
  <c r="B21"/>
  <c r="C21" s="1"/>
  <c r="I22"/>
  <c r="J21"/>
  <c r="K21" s="1"/>
  <c r="I23" l="1"/>
  <c r="J22"/>
  <c r="K22" s="1"/>
  <c r="A23"/>
  <c r="B22"/>
  <c r="C22" s="1"/>
  <c r="A24" l="1"/>
  <c r="B23"/>
  <c r="C23" s="1"/>
  <c r="I24"/>
  <c r="J23"/>
  <c r="K23" s="1"/>
  <c r="I25" l="1"/>
  <c r="J24"/>
  <c r="K24" s="1"/>
  <c r="A25"/>
  <c r="B24"/>
  <c r="C24" s="1"/>
  <c r="A26" l="1"/>
  <c r="B25"/>
  <c r="C25" s="1"/>
  <c r="I26"/>
  <c r="J25"/>
  <c r="K25" s="1"/>
  <c r="I27" l="1"/>
  <c r="J26"/>
  <c r="K26" s="1"/>
  <c r="A27"/>
  <c r="B26"/>
  <c r="C26" s="1"/>
  <c r="A28" l="1"/>
  <c r="B27"/>
  <c r="C27" s="1"/>
  <c r="I28"/>
  <c r="J27"/>
  <c r="K27" s="1"/>
  <c r="I29" l="1"/>
  <c r="J28"/>
  <c r="K28" s="1"/>
  <c r="A29"/>
  <c r="B28"/>
  <c r="C28" s="1"/>
  <c r="A30" l="1"/>
  <c r="B29"/>
  <c r="C29" s="1"/>
  <c r="I30"/>
  <c r="J29"/>
  <c r="K29" s="1"/>
  <c r="I31" l="1"/>
  <c r="J30"/>
  <c r="K30" s="1"/>
  <c r="A31"/>
  <c r="B30"/>
  <c r="C30" s="1"/>
  <c r="A32" l="1"/>
  <c r="B31"/>
  <c r="C31" s="1"/>
  <c r="I32"/>
  <c r="J31"/>
  <c r="K31" s="1"/>
  <c r="I33" l="1"/>
  <c r="J32"/>
  <c r="K32" s="1"/>
  <c r="A33"/>
  <c r="B32"/>
  <c r="C32" s="1"/>
  <c r="A34" l="1"/>
  <c r="B33"/>
  <c r="C33" s="1"/>
  <c r="I34"/>
  <c r="J33"/>
  <c r="K33" s="1"/>
  <c r="I35" l="1"/>
  <c r="J34"/>
  <c r="K34" s="1"/>
  <c r="A35"/>
  <c r="B34"/>
  <c r="C34" s="1"/>
  <c r="A36" l="1"/>
  <c r="B35"/>
  <c r="C35" s="1"/>
  <c r="I36"/>
  <c r="J35"/>
  <c r="K35" s="1"/>
  <c r="I37" l="1"/>
  <c r="J36"/>
  <c r="K36" s="1"/>
  <c r="A37"/>
  <c r="B36"/>
  <c r="C36" s="1"/>
  <c r="A38" l="1"/>
  <c r="B37"/>
  <c r="C37" s="1"/>
  <c r="I38"/>
  <c r="J37"/>
  <c r="K37" s="1"/>
  <c r="I39" l="1"/>
  <c r="J38"/>
  <c r="K38" s="1"/>
  <c r="A39"/>
  <c r="B38"/>
  <c r="C38" s="1"/>
  <c r="A40" l="1"/>
  <c r="B39"/>
  <c r="C39" s="1"/>
  <c r="I40"/>
  <c r="J39"/>
  <c r="K39" s="1"/>
  <c r="I41" l="1"/>
  <c r="J40"/>
  <c r="K40" s="1"/>
  <c r="A41"/>
  <c r="B40"/>
  <c r="C40" s="1"/>
  <c r="A42" l="1"/>
  <c r="B41"/>
  <c r="C41" s="1"/>
  <c r="I42"/>
  <c r="J41"/>
  <c r="K41" s="1"/>
  <c r="I43" l="1"/>
  <c r="J42"/>
  <c r="K42" s="1"/>
  <c r="A43"/>
  <c r="B42"/>
  <c r="C42" s="1"/>
  <c r="A44" l="1"/>
  <c r="B43"/>
  <c r="C43" s="1"/>
  <c r="I44"/>
  <c r="J43"/>
  <c r="K43" s="1"/>
  <c r="I45" l="1"/>
  <c r="J44"/>
  <c r="K44" s="1"/>
  <c r="A45"/>
  <c r="B44"/>
  <c r="C44" s="1"/>
  <c r="A46" l="1"/>
  <c r="B45"/>
  <c r="C45" s="1"/>
  <c r="I46"/>
  <c r="J45"/>
  <c r="K45" s="1"/>
  <c r="I47" l="1"/>
  <c r="J46"/>
  <c r="K46" s="1"/>
  <c r="A47"/>
  <c r="B46"/>
  <c r="C46" s="1"/>
  <c r="A48" l="1"/>
  <c r="B47"/>
  <c r="C47" s="1"/>
  <c r="I48"/>
  <c r="J47"/>
  <c r="K47" s="1"/>
  <c r="I49" l="1"/>
  <c r="J48"/>
  <c r="K48" s="1"/>
  <c r="A49"/>
  <c r="B48"/>
  <c r="C48" s="1"/>
  <c r="A50" l="1"/>
  <c r="B49"/>
  <c r="C49" s="1"/>
  <c r="I50"/>
  <c r="J49"/>
  <c r="K49" s="1"/>
  <c r="I51" l="1"/>
  <c r="J50"/>
  <c r="K50" s="1"/>
  <c r="A51"/>
  <c r="B50"/>
  <c r="C50" s="1"/>
  <c r="A52" l="1"/>
  <c r="B51"/>
  <c r="C51" s="1"/>
  <c r="I52"/>
  <c r="J51"/>
  <c r="K51" s="1"/>
  <c r="I53" l="1"/>
  <c r="J52"/>
  <c r="K52" s="1"/>
  <c r="A53"/>
  <c r="B52"/>
  <c r="C52" s="1"/>
  <c r="B53" l="1"/>
  <c r="C53" s="1"/>
  <c r="D4"/>
  <c r="I54"/>
  <c r="J53"/>
  <c r="K53" s="1"/>
  <c r="I55" l="1"/>
  <c r="J54"/>
  <c r="K54" s="1"/>
  <c r="D5"/>
  <c r="E4"/>
  <c r="F4" s="1"/>
  <c r="D6" l="1"/>
  <c r="E5"/>
  <c r="F5" s="1"/>
  <c r="I56"/>
  <c r="J55"/>
  <c r="K55" s="1"/>
  <c r="I57" l="1"/>
  <c r="J56"/>
  <c r="K56" s="1"/>
  <c r="D7"/>
  <c r="E6"/>
  <c r="F6" s="1"/>
  <c r="D8" l="1"/>
  <c r="E7"/>
  <c r="F7" s="1"/>
  <c r="I58"/>
  <c r="J57"/>
  <c r="K57" s="1"/>
  <c r="I59" l="1"/>
  <c r="J58"/>
  <c r="K58" s="1"/>
  <c r="D9"/>
  <c r="E8"/>
  <c r="F8" s="1"/>
  <c r="D10" l="1"/>
  <c r="E9"/>
  <c r="F9" s="1"/>
  <c r="I60"/>
  <c r="J59"/>
  <c r="K59" s="1"/>
  <c r="I61" l="1"/>
  <c r="J60"/>
  <c r="K60" s="1"/>
  <c r="D11"/>
  <c r="E10"/>
  <c r="F10" s="1"/>
  <c r="D12" l="1"/>
  <c r="E11"/>
  <c r="F11" s="1"/>
  <c r="I62"/>
  <c r="J61"/>
  <c r="K61" s="1"/>
  <c r="I63" l="1"/>
  <c r="J62"/>
  <c r="K62" s="1"/>
  <c r="D13"/>
  <c r="E12"/>
  <c r="F12" s="1"/>
  <c r="D14" l="1"/>
  <c r="E13"/>
  <c r="F13" s="1"/>
  <c r="I64"/>
  <c r="J63"/>
  <c r="K63" s="1"/>
  <c r="I65" l="1"/>
  <c r="J64"/>
  <c r="K64" s="1"/>
  <c r="D15"/>
  <c r="E14"/>
  <c r="F14" s="1"/>
  <c r="D16" l="1"/>
  <c r="E15"/>
  <c r="F15" s="1"/>
  <c r="I66"/>
  <c r="J65"/>
  <c r="K65" s="1"/>
  <c r="I67" l="1"/>
  <c r="J66"/>
  <c r="K66" s="1"/>
  <c r="D17"/>
  <c r="E16"/>
  <c r="F16" s="1"/>
  <c r="D18" l="1"/>
  <c r="E17"/>
  <c r="F17" s="1"/>
  <c r="I68"/>
  <c r="J67"/>
  <c r="K67" s="1"/>
  <c r="I69" l="1"/>
  <c r="J68"/>
  <c r="K68" s="1"/>
  <c r="D19"/>
  <c r="E18"/>
  <c r="F18" s="1"/>
  <c r="D20" l="1"/>
  <c r="E19"/>
  <c r="F19" s="1"/>
  <c r="I70"/>
  <c r="J69"/>
  <c r="K69" s="1"/>
  <c r="I71" l="1"/>
  <c r="J70"/>
  <c r="K70" s="1"/>
  <c r="D21"/>
  <c r="E20"/>
  <c r="F20" s="1"/>
  <c r="D22" l="1"/>
  <c r="E21"/>
  <c r="F21" s="1"/>
  <c r="I72"/>
  <c r="J71"/>
  <c r="K71" s="1"/>
  <c r="I73" l="1"/>
  <c r="J72"/>
  <c r="K72" s="1"/>
  <c r="D23"/>
  <c r="E22"/>
  <c r="F22" s="1"/>
  <c r="D24" l="1"/>
  <c r="E23"/>
  <c r="F23" s="1"/>
  <c r="I74"/>
  <c r="J73"/>
  <c r="K73" s="1"/>
  <c r="I75" l="1"/>
  <c r="J74"/>
  <c r="K74" s="1"/>
  <c r="D25"/>
  <c r="E24"/>
  <c r="F24" s="1"/>
  <c r="D26" l="1"/>
  <c r="E25"/>
  <c r="F25" s="1"/>
  <c r="I76"/>
  <c r="J75"/>
  <c r="K75" s="1"/>
  <c r="I77" l="1"/>
  <c r="J76"/>
  <c r="K76" s="1"/>
  <c r="D27"/>
  <c r="E26"/>
  <c r="F26" s="1"/>
  <c r="D28" l="1"/>
  <c r="E27"/>
  <c r="F27" s="1"/>
  <c r="I78"/>
  <c r="J77"/>
  <c r="K77" s="1"/>
  <c r="I79" l="1"/>
  <c r="J78"/>
  <c r="K78" s="1"/>
  <c r="D29"/>
  <c r="E28"/>
  <c r="F28" s="1"/>
  <c r="D30" l="1"/>
  <c r="E29"/>
  <c r="F29" s="1"/>
  <c r="I80"/>
  <c r="J79"/>
  <c r="K79" s="1"/>
  <c r="I81" l="1"/>
  <c r="J80"/>
  <c r="K80" s="1"/>
  <c r="D31"/>
  <c r="E30"/>
  <c r="F30" s="1"/>
  <c r="D32" l="1"/>
  <c r="E31"/>
  <c r="F31" s="1"/>
  <c r="I82"/>
  <c r="J81"/>
  <c r="K81" s="1"/>
  <c r="I83" l="1"/>
  <c r="J82"/>
  <c r="K82" s="1"/>
  <c r="D33"/>
  <c r="E32"/>
  <c r="F32" s="1"/>
  <c r="D34" l="1"/>
  <c r="E33"/>
  <c r="F33" s="1"/>
  <c r="I84"/>
  <c r="J83"/>
  <c r="K83" s="1"/>
  <c r="I85" l="1"/>
  <c r="J84"/>
  <c r="K84" s="1"/>
  <c r="D35"/>
  <c r="E34"/>
  <c r="F34" s="1"/>
  <c r="D36" l="1"/>
  <c r="E35"/>
  <c r="F35" s="1"/>
  <c r="I86"/>
  <c r="J85"/>
  <c r="K85" s="1"/>
  <c r="I87" l="1"/>
  <c r="J86"/>
  <c r="K86" s="1"/>
  <c r="D37"/>
  <c r="E36"/>
  <c r="F36" s="1"/>
  <c r="D38" l="1"/>
  <c r="E37"/>
  <c r="F37" s="1"/>
  <c r="I88"/>
  <c r="J87"/>
  <c r="K87" s="1"/>
  <c r="I89" l="1"/>
  <c r="J88"/>
  <c r="K88" s="1"/>
  <c r="D39"/>
  <c r="E38"/>
  <c r="F38" s="1"/>
  <c r="D40" l="1"/>
  <c r="E39"/>
  <c r="F39" s="1"/>
  <c r="I90"/>
  <c r="J89"/>
  <c r="K89" s="1"/>
  <c r="I91" l="1"/>
  <c r="J90"/>
  <c r="K90" s="1"/>
  <c r="D41"/>
  <c r="E40"/>
  <c r="F40" s="1"/>
  <c r="D42" l="1"/>
  <c r="E41"/>
  <c r="F41" s="1"/>
  <c r="I92"/>
  <c r="J91"/>
  <c r="K91" s="1"/>
  <c r="I93" l="1"/>
  <c r="J92"/>
  <c r="K92" s="1"/>
  <c r="D43"/>
  <c r="E42"/>
  <c r="F42" s="1"/>
  <c r="D44" l="1"/>
  <c r="E43"/>
  <c r="F43" s="1"/>
  <c r="I94"/>
  <c r="J93"/>
  <c r="K93" s="1"/>
  <c r="I95" l="1"/>
  <c r="J94"/>
  <c r="K94" s="1"/>
  <c r="D45"/>
  <c r="E44"/>
  <c r="F44" s="1"/>
  <c r="D46" l="1"/>
  <c r="E45"/>
  <c r="F45" s="1"/>
  <c r="I96"/>
  <c r="J95"/>
  <c r="K95" s="1"/>
  <c r="I97" l="1"/>
  <c r="J96"/>
  <c r="K96" s="1"/>
  <c r="D47"/>
  <c r="E46"/>
  <c r="F46" s="1"/>
  <c r="D48" l="1"/>
  <c r="E47"/>
  <c r="F47" s="1"/>
  <c r="I98"/>
  <c r="J97"/>
  <c r="K97" s="1"/>
  <c r="I99" l="1"/>
  <c r="J98"/>
  <c r="K98" s="1"/>
  <c r="D49"/>
  <c r="E48"/>
  <c r="F48" s="1"/>
  <c r="D50" l="1"/>
  <c r="E49"/>
  <c r="F49" s="1"/>
  <c r="I100"/>
  <c r="J99"/>
  <c r="K99" s="1"/>
  <c r="I101" l="1"/>
  <c r="J100"/>
  <c r="K100" s="1"/>
  <c r="D51"/>
  <c r="E50"/>
  <c r="F50" s="1"/>
  <c r="D52" l="1"/>
  <c r="E51"/>
  <c r="F51" s="1"/>
  <c r="I102"/>
  <c r="J101"/>
  <c r="K101" s="1"/>
  <c r="I103" l="1"/>
  <c r="J102"/>
  <c r="K102" s="1"/>
  <c r="D53"/>
  <c r="E52"/>
  <c r="F52" s="1"/>
  <c r="D54" l="1"/>
  <c r="E53"/>
  <c r="F53" s="1"/>
  <c r="I104"/>
  <c r="J103"/>
  <c r="K103" s="1"/>
  <c r="I105" l="1"/>
  <c r="J104"/>
  <c r="K104" s="1"/>
  <c r="D2"/>
  <c r="D55"/>
  <c r="E54"/>
  <c r="F54" s="1"/>
  <c r="D56" l="1"/>
  <c r="E55"/>
  <c r="F55" s="1"/>
  <c r="I106"/>
  <c r="J105"/>
  <c r="K105" s="1"/>
  <c r="I107" l="1"/>
  <c r="J106"/>
  <c r="K106" s="1"/>
  <c r="D57"/>
  <c r="E56"/>
  <c r="F56" s="1"/>
  <c r="D58" l="1"/>
  <c r="E57"/>
  <c r="F57" s="1"/>
  <c r="I108"/>
  <c r="J107"/>
  <c r="K107" s="1"/>
  <c r="I109" l="1"/>
  <c r="J108"/>
  <c r="K108" s="1"/>
  <c r="D59"/>
  <c r="E58"/>
  <c r="F58" s="1"/>
  <c r="D60" l="1"/>
  <c r="E59"/>
  <c r="F59" s="1"/>
  <c r="I110"/>
  <c r="J109"/>
  <c r="K109" s="1"/>
  <c r="I111" l="1"/>
  <c r="J110"/>
  <c r="K110" s="1"/>
  <c r="D61"/>
  <c r="E60"/>
  <c r="F60" s="1"/>
  <c r="D62" l="1"/>
  <c r="E61"/>
  <c r="F61" s="1"/>
  <c r="I112"/>
  <c r="J111"/>
  <c r="K111" s="1"/>
  <c r="I113" l="1"/>
  <c r="J112"/>
  <c r="K112" s="1"/>
  <c r="D63"/>
  <c r="E62"/>
  <c r="F62" s="1"/>
  <c r="D64" l="1"/>
  <c r="E63"/>
  <c r="F63" s="1"/>
  <c r="I114"/>
  <c r="J113"/>
  <c r="K113" s="1"/>
  <c r="I115" l="1"/>
  <c r="J114"/>
  <c r="K114" s="1"/>
  <c r="D65"/>
  <c r="E64"/>
  <c r="F64" s="1"/>
  <c r="D66" l="1"/>
  <c r="E65"/>
  <c r="F65" s="1"/>
  <c r="I116"/>
  <c r="J115"/>
  <c r="K115" s="1"/>
  <c r="I117" l="1"/>
  <c r="J116"/>
  <c r="K116" s="1"/>
  <c r="D67"/>
  <c r="E66"/>
  <c r="F66" s="1"/>
  <c r="D68" l="1"/>
  <c r="E67"/>
  <c r="F67" s="1"/>
  <c r="I118"/>
  <c r="J117"/>
  <c r="K117" s="1"/>
  <c r="I119" l="1"/>
  <c r="J118"/>
  <c r="K118" s="1"/>
  <c r="D69"/>
  <c r="E68"/>
  <c r="F68" s="1"/>
  <c r="D70" l="1"/>
  <c r="E69"/>
  <c r="F69" s="1"/>
  <c r="I120"/>
  <c r="J119"/>
  <c r="K119" s="1"/>
  <c r="I121" l="1"/>
  <c r="J120"/>
  <c r="K120" s="1"/>
  <c r="D71"/>
  <c r="E70"/>
  <c r="F70" s="1"/>
  <c r="D72" l="1"/>
  <c r="E71"/>
  <c r="F71" s="1"/>
  <c r="I122"/>
  <c r="J121"/>
  <c r="K121" s="1"/>
  <c r="I123" l="1"/>
  <c r="J122"/>
  <c r="K122" s="1"/>
  <c r="D73"/>
  <c r="E72"/>
  <c r="F72" s="1"/>
  <c r="D74" l="1"/>
  <c r="E73"/>
  <c r="F73" s="1"/>
  <c r="I124"/>
  <c r="J123"/>
  <c r="K123" s="1"/>
  <c r="I125" l="1"/>
  <c r="J124"/>
  <c r="K124" s="1"/>
  <c r="D75"/>
  <c r="E74"/>
  <c r="F74" s="1"/>
  <c r="D76" l="1"/>
  <c r="E75"/>
  <c r="F75" s="1"/>
  <c r="I126"/>
  <c r="J125"/>
  <c r="K125" s="1"/>
  <c r="I127" l="1"/>
  <c r="J126"/>
  <c r="K126" s="1"/>
  <c r="D77"/>
  <c r="E76"/>
  <c r="F76" s="1"/>
  <c r="D78" l="1"/>
  <c r="E77"/>
  <c r="F77" s="1"/>
  <c r="I128"/>
  <c r="J127"/>
  <c r="K127" s="1"/>
  <c r="I129" l="1"/>
  <c r="J128"/>
  <c r="K128" s="1"/>
  <c r="D79"/>
  <c r="E78"/>
  <c r="F78" s="1"/>
  <c r="D80" l="1"/>
  <c r="E79"/>
  <c r="F79" s="1"/>
  <c r="I130"/>
  <c r="J129"/>
  <c r="K129" s="1"/>
  <c r="I131" l="1"/>
  <c r="J130"/>
  <c r="K130" s="1"/>
  <c r="D81"/>
  <c r="E80"/>
  <c r="F80" s="1"/>
  <c r="D82" l="1"/>
  <c r="E81"/>
  <c r="F81" s="1"/>
  <c r="I132"/>
  <c r="J131"/>
  <c r="K131" s="1"/>
  <c r="I133" l="1"/>
  <c r="J132"/>
  <c r="K132" s="1"/>
  <c r="D83"/>
  <c r="E82"/>
  <c r="F82" s="1"/>
  <c r="D84" l="1"/>
  <c r="E83"/>
  <c r="F83" s="1"/>
  <c r="I134"/>
  <c r="J133"/>
  <c r="K133" s="1"/>
  <c r="I135" l="1"/>
  <c r="J134"/>
  <c r="K134" s="1"/>
  <c r="D85"/>
  <c r="E84"/>
  <c r="F84" s="1"/>
  <c r="D86" l="1"/>
  <c r="E85"/>
  <c r="F85" s="1"/>
  <c r="I136"/>
  <c r="J135"/>
  <c r="K135" s="1"/>
  <c r="I137" l="1"/>
  <c r="J136"/>
  <c r="K136" s="1"/>
  <c r="D87"/>
  <c r="E86"/>
  <c r="F86" s="1"/>
  <c r="D88" l="1"/>
  <c r="E87"/>
  <c r="F87" s="1"/>
  <c r="I138"/>
  <c r="J137"/>
  <c r="K137" s="1"/>
  <c r="I139" l="1"/>
  <c r="J138"/>
  <c r="K138" s="1"/>
  <c r="D89"/>
  <c r="E88"/>
  <c r="F88" s="1"/>
  <c r="D90" l="1"/>
  <c r="E89"/>
  <c r="F89" s="1"/>
  <c r="I140"/>
  <c r="J139"/>
  <c r="K139" s="1"/>
  <c r="I141" l="1"/>
  <c r="J140"/>
  <c r="K140" s="1"/>
  <c r="D91"/>
  <c r="E90"/>
  <c r="F90" s="1"/>
  <c r="D92" l="1"/>
  <c r="E91"/>
  <c r="F91" s="1"/>
  <c r="I142"/>
  <c r="J141"/>
  <c r="K141" s="1"/>
  <c r="I143" l="1"/>
  <c r="J142"/>
  <c r="K142" s="1"/>
  <c r="D93"/>
  <c r="E92"/>
  <c r="F92" s="1"/>
  <c r="D94" l="1"/>
  <c r="E93"/>
  <c r="F93" s="1"/>
  <c r="I144"/>
  <c r="J143"/>
  <c r="K143" s="1"/>
  <c r="I145" l="1"/>
  <c r="J144"/>
  <c r="K144" s="1"/>
  <c r="D95"/>
  <c r="E94"/>
  <c r="F94" s="1"/>
  <c r="D96" l="1"/>
  <c r="E95"/>
  <c r="F95" s="1"/>
  <c r="I146"/>
  <c r="J145"/>
  <c r="K145" s="1"/>
  <c r="I147" l="1"/>
  <c r="J146"/>
  <c r="K146" s="1"/>
  <c r="D97"/>
  <c r="E96"/>
  <c r="F96" s="1"/>
  <c r="D98" l="1"/>
  <c r="E97"/>
  <c r="F97" s="1"/>
  <c r="I148"/>
  <c r="J147"/>
  <c r="K147" s="1"/>
  <c r="I149" l="1"/>
  <c r="J148"/>
  <c r="K148" s="1"/>
  <c r="D99"/>
  <c r="E98"/>
  <c r="F98" s="1"/>
  <c r="D100" l="1"/>
  <c r="E99"/>
  <c r="F99" s="1"/>
  <c r="I150"/>
  <c r="J149"/>
  <c r="K149" s="1"/>
  <c r="I151" l="1"/>
  <c r="J150"/>
  <c r="K150" s="1"/>
  <c r="D101"/>
  <c r="E100"/>
  <c r="F100" s="1"/>
  <c r="D102" l="1"/>
  <c r="E101"/>
  <c r="F101" s="1"/>
  <c r="I152"/>
  <c r="J151"/>
  <c r="K151" s="1"/>
  <c r="I153" l="1"/>
  <c r="J152"/>
  <c r="K152" s="1"/>
  <c r="D103"/>
  <c r="E102"/>
  <c r="F102" s="1"/>
  <c r="D104" l="1"/>
  <c r="E103"/>
  <c r="F103" s="1"/>
  <c r="I154"/>
  <c r="J153"/>
  <c r="K153" s="1"/>
  <c r="I155" l="1"/>
  <c r="J154"/>
  <c r="K154" s="1"/>
  <c r="D105"/>
  <c r="E104"/>
  <c r="F104" s="1"/>
  <c r="D106" l="1"/>
  <c r="E105"/>
  <c r="F105" s="1"/>
  <c r="I156"/>
  <c r="J155"/>
  <c r="K155" s="1"/>
  <c r="I157" l="1"/>
  <c r="J156"/>
  <c r="K156" s="1"/>
  <c r="D107"/>
  <c r="E106"/>
  <c r="F106" s="1"/>
  <c r="D108" l="1"/>
  <c r="E107"/>
  <c r="F107" s="1"/>
  <c r="I158"/>
  <c r="J157"/>
  <c r="K157" s="1"/>
  <c r="I159" l="1"/>
  <c r="J158"/>
  <c r="K158" s="1"/>
  <c r="D109"/>
  <c r="E108"/>
  <c r="F108" s="1"/>
  <c r="D110" l="1"/>
  <c r="E109"/>
  <c r="F109" s="1"/>
  <c r="I160"/>
  <c r="J159"/>
  <c r="K159" s="1"/>
  <c r="I161" l="1"/>
  <c r="J160"/>
  <c r="K160" s="1"/>
  <c r="D111"/>
  <c r="E110"/>
  <c r="F110" s="1"/>
  <c r="D112" l="1"/>
  <c r="E111"/>
  <c r="F111" s="1"/>
  <c r="I162"/>
  <c r="J161"/>
  <c r="K161" s="1"/>
  <c r="I163" l="1"/>
  <c r="J162"/>
  <c r="K162" s="1"/>
  <c r="D113"/>
  <c r="E112"/>
  <c r="F112" s="1"/>
  <c r="D114" l="1"/>
  <c r="E113"/>
  <c r="F113" s="1"/>
  <c r="I164"/>
  <c r="J163"/>
  <c r="K163" s="1"/>
  <c r="I165" l="1"/>
  <c r="J164"/>
  <c r="K164" s="1"/>
  <c r="D115"/>
  <c r="E114"/>
  <c r="F114" s="1"/>
  <c r="D116" l="1"/>
  <c r="E115"/>
  <c r="F115" s="1"/>
  <c r="I166"/>
  <c r="J165"/>
  <c r="K165" s="1"/>
  <c r="I167" l="1"/>
  <c r="J166"/>
  <c r="K166" s="1"/>
  <c r="D117"/>
  <c r="E116"/>
  <c r="F116" s="1"/>
  <c r="D118" l="1"/>
  <c r="E117"/>
  <c r="F117" s="1"/>
  <c r="I168"/>
  <c r="J167"/>
  <c r="K167" s="1"/>
  <c r="I169" l="1"/>
  <c r="J168"/>
  <c r="K168" s="1"/>
  <c r="D119"/>
  <c r="E118"/>
  <c r="F118" s="1"/>
  <c r="D120" l="1"/>
  <c r="E119"/>
  <c r="F119" s="1"/>
  <c r="I170"/>
  <c r="J169"/>
  <c r="K169" s="1"/>
  <c r="I171" l="1"/>
  <c r="J170"/>
  <c r="K170" s="1"/>
  <c r="D121"/>
  <c r="E120"/>
  <c r="F120" s="1"/>
  <c r="D122" l="1"/>
  <c r="E121"/>
  <c r="F121" s="1"/>
  <c r="I172"/>
  <c r="J171"/>
  <c r="K171" s="1"/>
  <c r="I173" l="1"/>
  <c r="J172"/>
  <c r="K172" s="1"/>
  <c r="D123"/>
  <c r="E122"/>
  <c r="F122" s="1"/>
  <c r="D124" l="1"/>
  <c r="E123"/>
  <c r="F123" s="1"/>
  <c r="I174"/>
  <c r="J173"/>
  <c r="K173" s="1"/>
  <c r="I175" l="1"/>
  <c r="J174"/>
  <c r="K174" s="1"/>
  <c r="D125"/>
  <c r="E124"/>
  <c r="F124" s="1"/>
  <c r="D126" l="1"/>
  <c r="E125"/>
  <c r="F125" s="1"/>
  <c r="I176"/>
  <c r="J175"/>
  <c r="K175" s="1"/>
  <c r="I177" l="1"/>
  <c r="J176"/>
  <c r="K176" s="1"/>
  <c r="D127"/>
  <c r="E126"/>
  <c r="F126" s="1"/>
  <c r="D128" l="1"/>
  <c r="E127"/>
  <c r="F127" s="1"/>
  <c r="I178"/>
  <c r="J177"/>
  <c r="K177" s="1"/>
  <c r="I179" l="1"/>
  <c r="J178"/>
  <c r="K178" s="1"/>
  <c r="D129"/>
  <c r="E128"/>
  <c r="F128" s="1"/>
  <c r="D130" l="1"/>
  <c r="E129"/>
  <c r="F129" s="1"/>
  <c r="I180"/>
  <c r="J179"/>
  <c r="K179" s="1"/>
  <c r="I181" l="1"/>
  <c r="J180"/>
  <c r="K180" s="1"/>
  <c r="D131"/>
  <c r="E130"/>
  <c r="F130" s="1"/>
  <c r="D132" l="1"/>
  <c r="E131"/>
  <c r="F131" s="1"/>
  <c r="I182"/>
  <c r="J181"/>
  <c r="K181" s="1"/>
  <c r="I183" l="1"/>
  <c r="J182"/>
  <c r="K182" s="1"/>
  <c r="D133"/>
  <c r="E132"/>
  <c r="F132" s="1"/>
  <c r="D134" l="1"/>
  <c r="E133"/>
  <c r="F133" s="1"/>
  <c r="I184"/>
  <c r="J183"/>
  <c r="K183" s="1"/>
  <c r="I185" l="1"/>
  <c r="J184"/>
  <c r="K184" s="1"/>
  <c r="D135"/>
  <c r="E134"/>
  <c r="F134" s="1"/>
  <c r="D136" l="1"/>
  <c r="E135"/>
  <c r="F135" s="1"/>
  <c r="I186"/>
  <c r="J185"/>
  <c r="K185" s="1"/>
  <c r="I187" l="1"/>
  <c r="J186"/>
  <c r="K186" s="1"/>
  <c r="D137"/>
  <c r="E136"/>
  <c r="F136" s="1"/>
  <c r="D138" l="1"/>
  <c r="E137"/>
  <c r="F137" s="1"/>
  <c r="I188"/>
  <c r="J187"/>
  <c r="K187" s="1"/>
  <c r="I189" l="1"/>
  <c r="J188"/>
  <c r="K188" s="1"/>
  <c r="D139"/>
  <c r="E138"/>
  <c r="F138" s="1"/>
  <c r="D140" l="1"/>
  <c r="E139"/>
  <c r="F139" s="1"/>
  <c r="I190"/>
  <c r="J189"/>
  <c r="K189" s="1"/>
  <c r="I191" l="1"/>
  <c r="J190"/>
  <c r="K190" s="1"/>
  <c r="D141"/>
  <c r="E140"/>
  <c r="F140" s="1"/>
  <c r="D142" l="1"/>
  <c r="E141"/>
  <c r="F141" s="1"/>
  <c r="I192"/>
  <c r="J191"/>
  <c r="K191" s="1"/>
  <c r="I193" l="1"/>
  <c r="J192"/>
  <c r="K192" s="1"/>
  <c r="D143"/>
  <c r="E142"/>
  <c r="F142" s="1"/>
  <c r="D144" l="1"/>
  <c r="E143"/>
  <c r="F143" s="1"/>
  <c r="I194"/>
  <c r="J193"/>
  <c r="K193" s="1"/>
  <c r="I195" l="1"/>
  <c r="J194"/>
  <c r="K194" s="1"/>
  <c r="D145"/>
  <c r="E144"/>
  <c r="F144" s="1"/>
  <c r="D146" l="1"/>
  <c r="E145"/>
  <c r="F145" s="1"/>
  <c r="I196"/>
  <c r="J195"/>
  <c r="K195" s="1"/>
  <c r="I197" l="1"/>
  <c r="J196"/>
  <c r="K196" s="1"/>
  <c r="D147"/>
  <c r="E146"/>
  <c r="F146" s="1"/>
  <c r="D148" l="1"/>
  <c r="E147"/>
  <c r="F147" s="1"/>
  <c r="I198"/>
  <c r="J197"/>
  <c r="K197" s="1"/>
  <c r="I199" l="1"/>
  <c r="J198"/>
  <c r="K198" s="1"/>
  <c r="D149"/>
  <c r="E148"/>
  <c r="F148" s="1"/>
  <c r="D150" l="1"/>
  <c r="E149"/>
  <c r="F149" s="1"/>
  <c r="I200"/>
  <c r="J199"/>
  <c r="K199" s="1"/>
  <c r="I201" l="1"/>
  <c r="J200"/>
  <c r="K200" s="1"/>
  <c r="D151"/>
  <c r="E150"/>
  <c r="F150" s="1"/>
  <c r="D152" l="1"/>
  <c r="E151"/>
  <c r="F151" s="1"/>
  <c r="I202"/>
  <c r="J201"/>
  <c r="K201" s="1"/>
  <c r="I203" l="1"/>
  <c r="J202"/>
  <c r="K202" s="1"/>
  <c r="D153"/>
  <c r="E152"/>
  <c r="F152" s="1"/>
  <c r="D154" l="1"/>
  <c r="E153"/>
  <c r="F153" s="1"/>
  <c r="I204"/>
  <c r="J203"/>
  <c r="K203" s="1"/>
  <c r="I205" l="1"/>
  <c r="J205" s="1"/>
  <c r="K205" s="1"/>
  <c r="J204"/>
  <c r="K204" s="1"/>
  <c r="D155"/>
  <c r="E155" s="1"/>
  <c r="F155" s="1"/>
  <c r="E154"/>
  <c r="F154" s="1"/>
</calcChain>
</file>

<file path=xl/sharedStrings.xml><?xml version="1.0" encoding="utf-8"?>
<sst xmlns="http://schemas.openxmlformats.org/spreadsheetml/2006/main" count="60" uniqueCount="59">
  <si>
    <t>Notenschlüssel NRW:</t>
  </si>
  <si>
    <t>Punkte Schüler</t>
  </si>
  <si>
    <t>%Schüler</t>
  </si>
  <si>
    <t>Max. Punkte</t>
  </si>
  <si>
    <t>Note Schüler</t>
  </si>
  <si>
    <t>Klasse:</t>
  </si>
  <si>
    <t>Spalte eventl.
ausblenden</t>
  </si>
  <si>
    <t>Fach:</t>
  </si>
  <si>
    <t>Jahr</t>
  </si>
  <si>
    <t>Gewichtung:</t>
  </si>
  <si>
    <t>immer beide eintragen!</t>
  </si>
  <si>
    <t>Name</t>
  </si>
  <si>
    <t>Vorname</t>
  </si>
  <si>
    <t>mathe.Note</t>
  </si>
  <si>
    <t>Z.-Ziffer</t>
  </si>
  <si>
    <t>1.Kl</t>
  </si>
  <si>
    <t>2.Kl</t>
  </si>
  <si>
    <t>3.Kl</t>
  </si>
  <si>
    <t>4.Kl</t>
  </si>
  <si>
    <t>5.Kl</t>
  </si>
  <si>
    <t>1.Sl</t>
  </si>
  <si>
    <t>2.Sl</t>
  </si>
  <si>
    <t>3.Sl</t>
  </si>
  <si>
    <t>4.Sl</t>
  </si>
  <si>
    <t>5.Sl</t>
  </si>
  <si>
    <t>Ø KL</t>
  </si>
  <si>
    <t>ØSL</t>
  </si>
  <si>
    <t>Endnote</t>
  </si>
  <si>
    <t>Päd KL</t>
  </si>
  <si>
    <t>Päd SL</t>
  </si>
  <si>
    <t>Notentext</t>
  </si>
  <si>
    <t>Ø</t>
  </si>
  <si>
    <t>Datenteil</t>
  </si>
  <si>
    <t>sehr gut</t>
  </si>
  <si>
    <t>gut</t>
  </si>
  <si>
    <t>befriedigend</t>
  </si>
  <si>
    <t>ausreichend</t>
  </si>
  <si>
    <t>mangelhaft</t>
  </si>
  <si>
    <t>ungenügend</t>
  </si>
  <si>
    <t>Namen aus Schülerexport holen</t>
  </si>
  <si>
    <t>Prozentzahlen nur ändern, falls</t>
  </si>
  <si>
    <t>besondere Gewichtung</t>
  </si>
  <si>
    <t>Falls allerdings mehrere Teilfächer</t>
  </si>
  <si>
    <t>mit fester Gewichtung dann</t>
  </si>
  <si>
    <t>Nachfragen - es liegen Tabellen</t>
  </si>
  <si>
    <t>bis zu drei Teilfächern vor.</t>
  </si>
  <si>
    <t>Diese Infos sind zu löschen!</t>
  </si>
  <si>
    <t>Der Schutz ist ohne Passwort</t>
  </si>
  <si>
    <t xml:space="preserve"> </t>
  </si>
  <si>
    <t>Die Zensurentabelle(Noten)</t>
  </si>
  <si>
    <t>ist für die Berufsschule</t>
  </si>
  <si>
    <t>geschrieben =&gt; 0,7 + 5,7</t>
  </si>
  <si>
    <t>Kollegenseiten</t>
  </si>
  <si>
    <t>Quelle:</t>
  </si>
  <si>
    <t>Großhandelsserver</t>
  </si>
  <si>
    <t>Weinhöfer</t>
  </si>
  <si>
    <t>excel10</t>
  </si>
  <si>
    <t>ganz unten</t>
  </si>
  <si>
    <t>mfg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</si>
</sst>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0000"/>
    <numFmt numFmtId="166" formatCode="0.000"/>
    <numFmt numFmtId="167" formatCode="0;0;"/>
    <numFmt numFmtId="168" formatCode="0;;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00B05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840684"/>
      <name val="Calibri"/>
      <family val="2"/>
      <scheme val="minor"/>
    </font>
    <font>
      <sz val="10"/>
      <color indexed="8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5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indexed="50"/>
      </left>
      <right/>
      <top style="thick">
        <color indexed="50"/>
      </top>
      <bottom/>
      <diagonal/>
    </border>
    <border>
      <left/>
      <right/>
      <top style="thick">
        <color indexed="50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/>
  </cellStyleXfs>
  <cellXfs count="52">
    <xf numFmtId="0" fontId="0" fillId="0" borderId="0" xfId="0"/>
    <xf numFmtId="0" fontId="0" fillId="2" borderId="0" xfId="0" applyFill="1" applyProtection="1">
      <protection locked="0"/>
    </xf>
    <xf numFmtId="10" fontId="4" fillId="0" borderId="0" xfId="1" applyNumberFormat="1" applyFont="1"/>
    <xf numFmtId="2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Border="1"/>
    <xf numFmtId="165" fontId="0" fillId="0" borderId="0" xfId="0" applyNumberFormat="1" applyAlignment="1">
      <alignment horizontal="right"/>
    </xf>
    <xf numFmtId="165" fontId="0" fillId="0" borderId="0" xfId="0" quotePrefix="1" applyNumberFormat="1" applyAlignment="1">
      <alignment horizontal="right"/>
    </xf>
    <xf numFmtId="0" fontId="0" fillId="3" borderId="0" xfId="0" applyFill="1" applyProtection="1">
      <protection locked="0"/>
    </xf>
    <xf numFmtId="0" fontId="0" fillId="0" borderId="1" xfId="0" applyBorder="1"/>
    <xf numFmtId="0" fontId="9" fillId="0" borderId="0" xfId="0" applyFont="1"/>
    <xf numFmtId="0" fontId="0" fillId="3" borderId="0" xfId="0" applyFill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3" borderId="0" xfId="0" applyFill="1" applyAlignment="1">
      <alignment horizontal="right"/>
    </xf>
    <xf numFmtId="166" fontId="0" fillId="0" borderId="0" xfId="0" applyNumberFormat="1"/>
    <xf numFmtId="0" fontId="3" fillId="0" borderId="0" xfId="0" applyFont="1" applyAlignment="1">
      <alignment horizontal="center"/>
    </xf>
    <xf numFmtId="0" fontId="0" fillId="4" borderId="2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0" fillId="4" borderId="4" xfId="0" applyFill="1" applyBorder="1" applyProtection="1">
      <protection locked="0"/>
    </xf>
    <xf numFmtId="2" fontId="0" fillId="4" borderId="2" xfId="0" applyNumberFormat="1" applyFill="1" applyBorder="1"/>
    <xf numFmtId="0" fontId="0" fillId="0" borderId="0" xfId="0" applyProtection="1">
      <protection locked="0"/>
    </xf>
    <xf numFmtId="166" fontId="0" fillId="0" borderId="0" xfId="0" quotePrefix="1" applyNumberFormat="1"/>
    <xf numFmtId="167" fontId="0" fillId="0" borderId="0" xfId="0" applyNumberFormat="1" applyAlignment="1" applyProtection="1">
      <alignment horizontal="center"/>
    </xf>
    <xf numFmtId="0" fontId="0" fillId="0" borderId="2" xfId="0" applyFill="1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Protection="1">
      <protection locked="0"/>
    </xf>
    <xf numFmtId="0" fontId="10" fillId="0" borderId="0" xfId="2" applyProtection="1">
      <protection locked="0"/>
    </xf>
    <xf numFmtId="0" fontId="0" fillId="4" borderId="6" xfId="0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8" xfId="0" applyFill="1" applyBorder="1" applyProtection="1">
      <protection locked="0"/>
    </xf>
    <xf numFmtId="2" fontId="0" fillId="4" borderId="6" xfId="0" applyNumberFormat="1" applyFill="1" applyBorder="1"/>
    <xf numFmtId="0" fontId="0" fillId="0" borderId="9" xfId="0" applyBorder="1" applyProtection="1">
      <protection locked="0"/>
    </xf>
    <xf numFmtId="0" fontId="0" fillId="0" borderId="10" xfId="0" applyBorder="1"/>
    <xf numFmtId="168" fontId="0" fillId="0" borderId="0" xfId="0" applyNumberFormat="1" applyBorder="1"/>
    <xf numFmtId="168" fontId="0" fillId="0" borderId="0" xfId="0" applyNumberFormat="1"/>
    <xf numFmtId="168" fontId="0" fillId="0" borderId="0" xfId="0" quotePrefix="1" applyNumberFormat="1"/>
    <xf numFmtId="164" fontId="0" fillId="0" borderId="0" xfId="0" applyNumberFormat="1"/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9" fontId="0" fillId="3" borderId="0" xfId="0" applyNumberFormat="1" applyFill="1" applyProtection="1">
      <protection locked="0"/>
    </xf>
    <xf numFmtId="9" fontId="0" fillId="0" borderId="0" xfId="0" applyNumberFormat="1"/>
    <xf numFmtId="0" fontId="11" fillId="0" borderId="0" xfId="0" quotePrefix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3">
    <cellStyle name="Prozent" xfId="1" builtinId="5"/>
    <cellStyle name="Standard" xfId="0" builtinId="0"/>
    <cellStyle name="Standard_Tabelle1" xfId="2"/>
  </cellStyles>
  <dxfs count="1">
    <dxf>
      <fill>
        <gradientFill degree="90">
          <stop position="0">
            <color rgb="FFFFFF00"/>
          </stop>
          <stop position="1">
            <color rgb="FFFF00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5"/>
  <sheetViews>
    <sheetView workbookViewId="0">
      <selection activeCell="A2" sqref="A2"/>
    </sheetView>
  </sheetViews>
  <sheetFormatPr baseColWidth="10" defaultRowHeight="15"/>
  <cols>
    <col min="2" max="2" width="12.5703125" customWidth="1"/>
    <col min="9" max="11" width="0" hidden="1" customWidth="1"/>
  </cols>
  <sheetData>
    <row r="1" spans="1:11">
      <c r="A1" t="s">
        <v>0</v>
      </c>
      <c r="D1" s="1">
        <v>34</v>
      </c>
      <c r="E1" t="s">
        <v>1</v>
      </c>
      <c r="G1" t="s">
        <v>2</v>
      </c>
    </row>
    <row r="2" spans="1:11">
      <c r="A2" s="1">
        <v>103</v>
      </c>
      <c r="B2" t="s">
        <v>3</v>
      </c>
      <c r="D2" t="str">
        <f>LOOKUP(D1,I4:K205)</f>
        <v>5,3 =5-</v>
      </c>
      <c r="E2" t="s">
        <v>4</v>
      </c>
      <c r="G2" s="2">
        <f>$D$1/$A$2</f>
        <v>0.3300970873786408</v>
      </c>
    </row>
    <row r="4" spans="1:11">
      <c r="A4">
        <f>IF(A2&lt;50,0.5,1)</f>
        <v>1</v>
      </c>
      <c r="B4" s="3">
        <f>ROUND(A4/$A$2*100,2)</f>
        <v>0.97</v>
      </c>
      <c r="C4" s="4" t="str">
        <f t="shared" ref="C4:C53" si="0">LOOKUP(B4,$A$159:$B$179)</f>
        <v>6 =6</v>
      </c>
      <c r="D4">
        <f>A53+$A$4</f>
        <v>51</v>
      </c>
      <c r="E4" s="3">
        <f>ROUND(D4/$A$2*100,2)</f>
        <v>49.51</v>
      </c>
      <c r="F4" s="4" t="str">
        <f t="shared" ref="F4:F67" si="1">LOOKUP(E4,$A$159:$B$179)</f>
        <v>4,7 =5+</v>
      </c>
      <c r="I4">
        <f>IF(A2&lt;50,0.5,1)</f>
        <v>1</v>
      </c>
      <c r="J4" s="3">
        <f t="shared" ref="J4:J67" si="2">I4/($A$2/100)</f>
        <v>0.970873786407767</v>
      </c>
      <c r="K4" s="5" t="str">
        <f t="shared" ref="K4:K67" si="3">LOOKUP(J4,$A$159:$B$179)</f>
        <v>6 =6</v>
      </c>
    </row>
    <row r="5" spans="1:11">
      <c r="A5">
        <f t="shared" ref="A5:A53" si="4">A4+$A$4</f>
        <v>2</v>
      </c>
      <c r="B5" s="3">
        <f t="shared" ref="B5:B53" si="5">ROUND(A5/$A$2*100,2)</f>
        <v>1.94</v>
      </c>
      <c r="C5" s="4" t="str">
        <f t="shared" si="0"/>
        <v>6 =6</v>
      </c>
      <c r="D5">
        <f t="shared" ref="D5:D68" si="6">D4+$A$4</f>
        <v>52</v>
      </c>
      <c r="E5" s="3">
        <f t="shared" ref="E5:E68" si="7">ROUND(D5/$A$2*100,2)</f>
        <v>50.49</v>
      </c>
      <c r="F5" s="4" t="str">
        <f t="shared" si="1"/>
        <v>4,3 =4-</v>
      </c>
      <c r="I5">
        <f t="shared" ref="I5:I68" si="8">I4+$A$4</f>
        <v>2</v>
      </c>
      <c r="J5" s="3">
        <f t="shared" si="2"/>
        <v>1.941747572815534</v>
      </c>
      <c r="K5" s="5" t="str">
        <f t="shared" si="3"/>
        <v>6 =6</v>
      </c>
    </row>
    <row r="6" spans="1:11">
      <c r="A6">
        <f t="shared" si="4"/>
        <v>3</v>
      </c>
      <c r="B6" s="3">
        <f t="shared" si="5"/>
        <v>2.91</v>
      </c>
      <c r="C6" s="4" t="str">
        <f t="shared" si="0"/>
        <v>6 =6</v>
      </c>
      <c r="D6">
        <f t="shared" si="6"/>
        <v>53</v>
      </c>
      <c r="E6" s="3">
        <f t="shared" si="7"/>
        <v>51.46</v>
      </c>
      <c r="F6" s="4" t="str">
        <f t="shared" si="1"/>
        <v>4,3 =4-</v>
      </c>
      <c r="I6">
        <f t="shared" si="8"/>
        <v>3</v>
      </c>
      <c r="J6" s="3">
        <f t="shared" si="2"/>
        <v>2.912621359223301</v>
      </c>
      <c r="K6" s="5" t="str">
        <f t="shared" si="3"/>
        <v>6 =6</v>
      </c>
    </row>
    <row r="7" spans="1:11">
      <c r="A7">
        <f t="shared" si="4"/>
        <v>4</v>
      </c>
      <c r="B7" s="3">
        <f t="shared" si="5"/>
        <v>3.88</v>
      </c>
      <c r="C7" s="4" t="str">
        <f t="shared" si="0"/>
        <v>6 =6</v>
      </c>
      <c r="D7">
        <f t="shared" si="6"/>
        <v>54</v>
      </c>
      <c r="E7" s="3">
        <f t="shared" si="7"/>
        <v>52.43</v>
      </c>
      <c r="F7" s="4" t="str">
        <f t="shared" si="1"/>
        <v>4,3 =4-</v>
      </c>
      <c r="I7">
        <f t="shared" si="8"/>
        <v>4</v>
      </c>
      <c r="J7" s="3">
        <f t="shared" si="2"/>
        <v>3.883495145631068</v>
      </c>
      <c r="K7" s="5" t="str">
        <f t="shared" si="3"/>
        <v>6 =6</v>
      </c>
    </row>
    <row r="8" spans="1:11">
      <c r="A8">
        <f t="shared" si="4"/>
        <v>5</v>
      </c>
      <c r="B8" s="3">
        <f t="shared" si="5"/>
        <v>4.8499999999999996</v>
      </c>
      <c r="C8" s="4" t="str">
        <f t="shared" si="0"/>
        <v>6 =6</v>
      </c>
      <c r="D8">
        <f t="shared" si="6"/>
        <v>55</v>
      </c>
      <c r="E8" s="3">
        <f t="shared" si="7"/>
        <v>53.4</v>
      </c>
      <c r="F8" s="4" t="str">
        <f t="shared" si="1"/>
        <v>4,3 =4-</v>
      </c>
      <c r="I8">
        <f t="shared" si="8"/>
        <v>5</v>
      </c>
      <c r="J8" s="3">
        <f t="shared" si="2"/>
        <v>4.8543689320388346</v>
      </c>
      <c r="K8" s="5" t="str">
        <f t="shared" si="3"/>
        <v>6 =6</v>
      </c>
    </row>
    <row r="9" spans="1:11">
      <c r="A9">
        <f t="shared" si="4"/>
        <v>6</v>
      </c>
      <c r="B9" s="3">
        <f t="shared" si="5"/>
        <v>5.83</v>
      </c>
      <c r="C9" s="4" t="str">
        <f t="shared" si="0"/>
        <v>6 =6</v>
      </c>
      <c r="D9">
        <f t="shared" si="6"/>
        <v>56</v>
      </c>
      <c r="E9" s="3">
        <f t="shared" si="7"/>
        <v>54.37</v>
      </c>
      <c r="F9" s="4" t="str">
        <f t="shared" si="1"/>
        <v>4,3 =4-</v>
      </c>
      <c r="I9">
        <f t="shared" si="8"/>
        <v>6</v>
      </c>
      <c r="J9" s="3">
        <f t="shared" si="2"/>
        <v>5.825242718446602</v>
      </c>
      <c r="K9" s="5" t="str">
        <f t="shared" si="3"/>
        <v>6 =6</v>
      </c>
    </row>
    <row r="10" spans="1:11">
      <c r="A10">
        <f t="shared" si="4"/>
        <v>7</v>
      </c>
      <c r="B10" s="3">
        <f t="shared" si="5"/>
        <v>6.8</v>
      </c>
      <c r="C10" s="4" t="str">
        <f t="shared" si="0"/>
        <v>6 =6</v>
      </c>
      <c r="D10">
        <f t="shared" si="6"/>
        <v>57</v>
      </c>
      <c r="E10" s="3">
        <f t="shared" si="7"/>
        <v>55.34</v>
      </c>
      <c r="F10" s="4" t="str">
        <f t="shared" si="1"/>
        <v>4,3 =4-</v>
      </c>
      <c r="I10">
        <f t="shared" si="8"/>
        <v>7</v>
      </c>
      <c r="J10" s="3">
        <f t="shared" si="2"/>
        <v>6.7961165048543686</v>
      </c>
      <c r="K10" s="5" t="str">
        <f t="shared" si="3"/>
        <v>6 =6</v>
      </c>
    </row>
    <row r="11" spans="1:11">
      <c r="A11">
        <f t="shared" si="4"/>
        <v>8</v>
      </c>
      <c r="B11" s="3">
        <f t="shared" si="5"/>
        <v>7.77</v>
      </c>
      <c r="C11" s="4" t="str">
        <f t="shared" si="0"/>
        <v>6 =6</v>
      </c>
      <c r="D11">
        <f t="shared" si="6"/>
        <v>58</v>
      </c>
      <c r="E11" s="3">
        <f t="shared" si="7"/>
        <v>56.31</v>
      </c>
      <c r="F11" s="4" t="str">
        <f t="shared" si="1"/>
        <v>4 =4</v>
      </c>
      <c r="H11" s="6"/>
      <c r="I11">
        <f t="shared" si="8"/>
        <v>8</v>
      </c>
      <c r="J11" s="3">
        <f t="shared" si="2"/>
        <v>7.766990291262136</v>
      </c>
      <c r="K11" s="5" t="str">
        <f t="shared" si="3"/>
        <v>6 =6</v>
      </c>
    </row>
    <row r="12" spans="1:11">
      <c r="A12">
        <f t="shared" si="4"/>
        <v>9</v>
      </c>
      <c r="B12" s="3">
        <f t="shared" si="5"/>
        <v>8.74</v>
      </c>
      <c r="C12" s="4" t="str">
        <f t="shared" si="0"/>
        <v>6 =6</v>
      </c>
      <c r="D12">
        <f t="shared" si="6"/>
        <v>59</v>
      </c>
      <c r="E12" s="3">
        <f t="shared" si="7"/>
        <v>57.28</v>
      </c>
      <c r="F12" s="4" t="str">
        <f t="shared" si="1"/>
        <v>4 =4</v>
      </c>
      <c r="H12" s="6"/>
      <c r="I12">
        <f t="shared" si="8"/>
        <v>9</v>
      </c>
      <c r="J12" s="3">
        <f t="shared" si="2"/>
        <v>8.7378640776699026</v>
      </c>
      <c r="K12" s="5" t="str">
        <f t="shared" si="3"/>
        <v>6 =6</v>
      </c>
    </row>
    <row r="13" spans="1:11">
      <c r="A13">
        <f t="shared" si="4"/>
        <v>10</v>
      </c>
      <c r="B13" s="3">
        <f t="shared" si="5"/>
        <v>9.7100000000000009</v>
      </c>
      <c r="C13" s="4" t="str">
        <f t="shared" si="0"/>
        <v>6 =6</v>
      </c>
      <c r="D13">
        <f t="shared" si="6"/>
        <v>60</v>
      </c>
      <c r="E13" s="3">
        <f t="shared" si="7"/>
        <v>58.25</v>
      </c>
      <c r="F13" s="4" t="str">
        <f t="shared" si="1"/>
        <v>4 =4</v>
      </c>
      <c r="H13" s="6"/>
      <c r="I13">
        <f t="shared" si="8"/>
        <v>10</v>
      </c>
      <c r="J13" s="3">
        <f t="shared" si="2"/>
        <v>9.7087378640776691</v>
      </c>
      <c r="K13" s="5" t="str">
        <f t="shared" si="3"/>
        <v>6 =6</v>
      </c>
    </row>
    <row r="14" spans="1:11">
      <c r="A14">
        <f t="shared" si="4"/>
        <v>11</v>
      </c>
      <c r="B14" s="3">
        <f t="shared" si="5"/>
        <v>10.68</v>
      </c>
      <c r="C14" s="4" t="str">
        <f t="shared" si="0"/>
        <v>6 =6</v>
      </c>
      <c r="D14">
        <f t="shared" si="6"/>
        <v>61</v>
      </c>
      <c r="E14" s="3">
        <f t="shared" si="7"/>
        <v>59.22</v>
      </c>
      <c r="F14" s="4" t="str">
        <f t="shared" si="1"/>
        <v>4 =4</v>
      </c>
      <c r="H14" s="7"/>
      <c r="I14">
        <f t="shared" si="8"/>
        <v>11</v>
      </c>
      <c r="J14" s="3">
        <f t="shared" si="2"/>
        <v>10.679611650485437</v>
      </c>
      <c r="K14" s="5" t="str">
        <f t="shared" si="3"/>
        <v>6 =6</v>
      </c>
    </row>
    <row r="15" spans="1:11">
      <c r="A15">
        <f t="shared" si="4"/>
        <v>12</v>
      </c>
      <c r="B15" s="3">
        <f t="shared" si="5"/>
        <v>11.65</v>
      </c>
      <c r="C15" s="4" t="str">
        <f t="shared" si="0"/>
        <v>6 =6</v>
      </c>
      <c r="D15">
        <f t="shared" si="6"/>
        <v>62</v>
      </c>
      <c r="E15" s="3">
        <f t="shared" si="7"/>
        <v>60.19</v>
      </c>
      <c r="F15" s="4" t="str">
        <f t="shared" si="1"/>
        <v>4 =4</v>
      </c>
      <c r="H15" s="7"/>
      <c r="I15">
        <f t="shared" si="8"/>
        <v>12</v>
      </c>
      <c r="J15" s="3">
        <f t="shared" si="2"/>
        <v>11.650485436893204</v>
      </c>
      <c r="K15" s="5" t="str">
        <f t="shared" si="3"/>
        <v>6 =6</v>
      </c>
    </row>
    <row r="16" spans="1:11">
      <c r="A16">
        <f t="shared" si="4"/>
        <v>13</v>
      </c>
      <c r="B16" s="3">
        <f t="shared" si="5"/>
        <v>12.62</v>
      </c>
      <c r="C16" s="4" t="str">
        <f t="shared" si="0"/>
        <v>6 =6</v>
      </c>
      <c r="D16">
        <f t="shared" si="6"/>
        <v>63</v>
      </c>
      <c r="E16" s="3">
        <f t="shared" si="7"/>
        <v>61.17</v>
      </c>
      <c r="F16" s="4" t="str">
        <f t="shared" si="1"/>
        <v>4 =4</v>
      </c>
      <c r="H16" s="7"/>
      <c r="I16">
        <f t="shared" si="8"/>
        <v>13</v>
      </c>
      <c r="J16" s="3">
        <f t="shared" si="2"/>
        <v>12.621359223300971</v>
      </c>
      <c r="K16" s="5" t="str">
        <f t="shared" si="3"/>
        <v>6 =6</v>
      </c>
    </row>
    <row r="17" spans="1:11">
      <c r="A17">
        <f t="shared" si="4"/>
        <v>14</v>
      </c>
      <c r="B17" s="3">
        <f t="shared" si="5"/>
        <v>13.59</v>
      </c>
      <c r="C17" s="4" t="str">
        <f t="shared" si="0"/>
        <v>6 =6</v>
      </c>
      <c r="D17">
        <f t="shared" si="6"/>
        <v>64</v>
      </c>
      <c r="E17" s="3">
        <f t="shared" si="7"/>
        <v>62.14</v>
      </c>
      <c r="F17" s="4" t="str">
        <f t="shared" si="1"/>
        <v>3,7 =4+</v>
      </c>
      <c r="H17" s="7"/>
      <c r="I17">
        <f t="shared" si="8"/>
        <v>14</v>
      </c>
      <c r="J17" s="3">
        <f t="shared" si="2"/>
        <v>13.592233009708737</v>
      </c>
      <c r="K17" s="5" t="str">
        <f t="shared" si="3"/>
        <v>6 =6</v>
      </c>
    </row>
    <row r="18" spans="1:11">
      <c r="A18">
        <f t="shared" si="4"/>
        <v>15</v>
      </c>
      <c r="B18" s="3">
        <f t="shared" si="5"/>
        <v>14.56</v>
      </c>
      <c r="C18" s="4" t="str">
        <f t="shared" si="0"/>
        <v>6 =6</v>
      </c>
      <c r="D18">
        <f t="shared" si="6"/>
        <v>65</v>
      </c>
      <c r="E18" s="3">
        <f t="shared" si="7"/>
        <v>63.11</v>
      </c>
      <c r="F18" s="4" t="str">
        <f t="shared" si="1"/>
        <v>3,7 =4+</v>
      </c>
      <c r="H18" s="7"/>
      <c r="I18">
        <f t="shared" si="8"/>
        <v>15</v>
      </c>
      <c r="J18" s="3">
        <f t="shared" si="2"/>
        <v>14.563106796116504</v>
      </c>
      <c r="K18" s="5" t="str">
        <f t="shared" si="3"/>
        <v>6 =6</v>
      </c>
    </row>
    <row r="19" spans="1:11">
      <c r="A19">
        <f t="shared" si="4"/>
        <v>16</v>
      </c>
      <c r="B19" s="3">
        <f t="shared" si="5"/>
        <v>15.53</v>
      </c>
      <c r="C19" s="4" t="str">
        <f t="shared" si="0"/>
        <v>6 =6</v>
      </c>
      <c r="D19">
        <f t="shared" si="6"/>
        <v>66</v>
      </c>
      <c r="E19" s="3">
        <f t="shared" si="7"/>
        <v>64.08</v>
      </c>
      <c r="F19" s="4" t="str">
        <f t="shared" si="1"/>
        <v>3,7 =4+</v>
      </c>
      <c r="H19" s="7"/>
      <c r="I19">
        <f t="shared" si="8"/>
        <v>16</v>
      </c>
      <c r="J19" s="3">
        <f t="shared" si="2"/>
        <v>15.533980582524272</v>
      </c>
      <c r="K19" s="5" t="str">
        <f t="shared" si="3"/>
        <v>6 =6</v>
      </c>
    </row>
    <row r="20" spans="1:11">
      <c r="A20">
        <f t="shared" si="4"/>
        <v>17</v>
      </c>
      <c r="B20" s="3">
        <f t="shared" si="5"/>
        <v>16.5</v>
      </c>
      <c r="C20" s="4" t="str">
        <f t="shared" si="0"/>
        <v>6 =6</v>
      </c>
      <c r="D20">
        <f t="shared" si="6"/>
        <v>67</v>
      </c>
      <c r="E20" s="3">
        <f t="shared" si="7"/>
        <v>65.05</v>
      </c>
      <c r="F20" s="4" t="str">
        <f t="shared" si="1"/>
        <v>3,7 =4+</v>
      </c>
      <c r="H20" s="7"/>
      <c r="I20">
        <f t="shared" si="8"/>
        <v>17</v>
      </c>
      <c r="J20" s="3">
        <f t="shared" si="2"/>
        <v>16.504854368932037</v>
      </c>
      <c r="K20" s="5" t="str">
        <f t="shared" si="3"/>
        <v>6 =6</v>
      </c>
    </row>
    <row r="21" spans="1:11">
      <c r="A21">
        <f t="shared" si="4"/>
        <v>18</v>
      </c>
      <c r="B21" s="3">
        <f t="shared" si="5"/>
        <v>17.48</v>
      </c>
      <c r="C21" s="4" t="str">
        <f t="shared" si="0"/>
        <v>6 =6</v>
      </c>
      <c r="D21">
        <f t="shared" si="6"/>
        <v>68</v>
      </c>
      <c r="E21" s="3">
        <f t="shared" si="7"/>
        <v>66.02</v>
      </c>
      <c r="F21" s="4" t="str">
        <f t="shared" si="1"/>
        <v>3,7 =4+</v>
      </c>
      <c r="H21" s="7"/>
      <c r="I21">
        <f t="shared" si="8"/>
        <v>18</v>
      </c>
      <c r="J21" s="3">
        <f t="shared" si="2"/>
        <v>17.475728155339805</v>
      </c>
      <c r="K21" s="5" t="str">
        <f t="shared" si="3"/>
        <v>6 =6</v>
      </c>
    </row>
    <row r="22" spans="1:11">
      <c r="A22">
        <f t="shared" si="4"/>
        <v>19</v>
      </c>
      <c r="B22" s="3">
        <f t="shared" si="5"/>
        <v>18.45</v>
      </c>
      <c r="C22" s="4" t="str">
        <f t="shared" si="0"/>
        <v>6 =6</v>
      </c>
      <c r="D22">
        <f t="shared" si="6"/>
        <v>69</v>
      </c>
      <c r="E22" s="3">
        <f t="shared" si="7"/>
        <v>66.989999999999995</v>
      </c>
      <c r="F22" s="4" t="str">
        <f t="shared" si="1"/>
        <v>3,7 =4+</v>
      </c>
      <c r="H22" s="7"/>
      <c r="I22">
        <f t="shared" si="8"/>
        <v>19</v>
      </c>
      <c r="J22" s="3">
        <f t="shared" si="2"/>
        <v>18.446601941747574</v>
      </c>
      <c r="K22" s="5" t="str">
        <f t="shared" si="3"/>
        <v>6 =6</v>
      </c>
    </row>
    <row r="23" spans="1:11">
      <c r="A23">
        <f t="shared" si="4"/>
        <v>20</v>
      </c>
      <c r="B23" s="3">
        <f t="shared" si="5"/>
        <v>19.420000000000002</v>
      </c>
      <c r="C23" s="4" t="str">
        <f t="shared" si="0"/>
        <v>6 =6</v>
      </c>
      <c r="D23">
        <f t="shared" si="6"/>
        <v>70</v>
      </c>
      <c r="E23" s="3">
        <f t="shared" si="7"/>
        <v>67.959999999999994</v>
      </c>
      <c r="F23" s="4" t="str">
        <f t="shared" si="1"/>
        <v>3,3 =3-</v>
      </c>
      <c r="H23" s="8"/>
      <c r="I23">
        <f t="shared" si="8"/>
        <v>20</v>
      </c>
      <c r="J23" s="3">
        <f t="shared" si="2"/>
        <v>19.417475728155338</v>
      </c>
      <c r="K23" s="5" t="str">
        <f t="shared" si="3"/>
        <v>6 =6</v>
      </c>
    </row>
    <row r="24" spans="1:11">
      <c r="A24">
        <f t="shared" si="4"/>
        <v>21</v>
      </c>
      <c r="B24" s="3">
        <f t="shared" si="5"/>
        <v>20.39</v>
      </c>
      <c r="C24" s="4" t="str">
        <f t="shared" si="0"/>
        <v>5,7 =6+</v>
      </c>
      <c r="D24">
        <f t="shared" si="6"/>
        <v>71</v>
      </c>
      <c r="E24" s="3">
        <f t="shared" si="7"/>
        <v>68.930000000000007</v>
      </c>
      <c r="F24" s="4" t="str">
        <f t="shared" si="1"/>
        <v>3,3 =3-</v>
      </c>
      <c r="H24" s="8"/>
      <c r="I24">
        <f t="shared" si="8"/>
        <v>21</v>
      </c>
      <c r="J24" s="3">
        <f t="shared" si="2"/>
        <v>20.388349514563107</v>
      </c>
      <c r="K24" s="5" t="str">
        <f t="shared" si="3"/>
        <v>5,7 =6+</v>
      </c>
    </row>
    <row r="25" spans="1:11">
      <c r="A25">
        <f t="shared" si="4"/>
        <v>22</v>
      </c>
      <c r="B25" s="3">
        <f t="shared" si="5"/>
        <v>21.36</v>
      </c>
      <c r="C25" s="4" t="str">
        <f t="shared" si="0"/>
        <v>5,7 =6+</v>
      </c>
      <c r="D25">
        <f t="shared" si="6"/>
        <v>72</v>
      </c>
      <c r="E25" s="3">
        <f t="shared" si="7"/>
        <v>69.900000000000006</v>
      </c>
      <c r="F25" s="4" t="str">
        <f t="shared" si="1"/>
        <v>3,3 =3-</v>
      </c>
      <c r="H25" s="8"/>
      <c r="I25">
        <f t="shared" si="8"/>
        <v>22</v>
      </c>
      <c r="J25" s="3">
        <f t="shared" si="2"/>
        <v>21.359223300970875</v>
      </c>
      <c r="K25" s="5" t="str">
        <f t="shared" si="3"/>
        <v>5,7 =6+</v>
      </c>
    </row>
    <row r="26" spans="1:11">
      <c r="A26">
        <f t="shared" si="4"/>
        <v>23</v>
      </c>
      <c r="B26" s="3">
        <f t="shared" si="5"/>
        <v>22.33</v>
      </c>
      <c r="C26" s="4" t="str">
        <f t="shared" si="0"/>
        <v>5,7 =6+</v>
      </c>
      <c r="D26">
        <f t="shared" si="6"/>
        <v>73</v>
      </c>
      <c r="E26" s="3">
        <f t="shared" si="7"/>
        <v>70.87</v>
      </c>
      <c r="F26" s="4" t="str">
        <f t="shared" si="1"/>
        <v>3,3 =3-</v>
      </c>
      <c r="H26" s="9"/>
      <c r="I26">
        <f t="shared" si="8"/>
        <v>23</v>
      </c>
      <c r="J26" s="3">
        <f t="shared" si="2"/>
        <v>22.33009708737864</v>
      </c>
      <c r="K26" s="5" t="str">
        <f t="shared" si="3"/>
        <v>5,7 =6+</v>
      </c>
    </row>
    <row r="27" spans="1:11">
      <c r="A27">
        <f t="shared" si="4"/>
        <v>24</v>
      </c>
      <c r="B27" s="3">
        <f t="shared" si="5"/>
        <v>23.3</v>
      </c>
      <c r="C27" s="4" t="str">
        <f t="shared" si="0"/>
        <v>5,7 =6+</v>
      </c>
      <c r="D27">
        <f t="shared" si="6"/>
        <v>74</v>
      </c>
      <c r="E27" s="3">
        <f t="shared" si="7"/>
        <v>71.84</v>
      </c>
      <c r="F27" s="4" t="str">
        <f t="shared" si="1"/>
        <v>3,3 =3-</v>
      </c>
      <c r="H27" s="9"/>
      <c r="I27">
        <f t="shared" si="8"/>
        <v>24</v>
      </c>
      <c r="J27" s="3">
        <f t="shared" si="2"/>
        <v>23.300970873786408</v>
      </c>
      <c r="K27" s="5" t="str">
        <f t="shared" si="3"/>
        <v>5,7 =6+</v>
      </c>
    </row>
    <row r="28" spans="1:11">
      <c r="A28">
        <f t="shared" si="4"/>
        <v>25</v>
      </c>
      <c r="B28" s="3">
        <f t="shared" si="5"/>
        <v>24.27</v>
      </c>
      <c r="C28" s="4" t="str">
        <f t="shared" si="0"/>
        <v>5,7 =6+</v>
      </c>
      <c r="D28">
        <f t="shared" si="6"/>
        <v>75</v>
      </c>
      <c r="E28" s="3">
        <f t="shared" si="7"/>
        <v>72.819999999999993</v>
      </c>
      <c r="F28" s="4" t="str">
        <f t="shared" si="1"/>
        <v>3 =3</v>
      </c>
      <c r="H28" s="9"/>
      <c r="I28">
        <f t="shared" si="8"/>
        <v>25</v>
      </c>
      <c r="J28" s="3">
        <f t="shared" si="2"/>
        <v>24.271844660194173</v>
      </c>
      <c r="K28" s="5" t="str">
        <f t="shared" si="3"/>
        <v>5,7 =6+</v>
      </c>
    </row>
    <row r="29" spans="1:11">
      <c r="A29">
        <f t="shared" si="4"/>
        <v>26</v>
      </c>
      <c r="B29" s="3">
        <f t="shared" si="5"/>
        <v>25.24</v>
      </c>
      <c r="C29" s="4" t="str">
        <f t="shared" si="0"/>
        <v>5,7 =6+</v>
      </c>
      <c r="D29">
        <f t="shared" si="6"/>
        <v>76</v>
      </c>
      <c r="E29" s="3">
        <f t="shared" si="7"/>
        <v>73.790000000000006</v>
      </c>
      <c r="F29" s="4" t="str">
        <f t="shared" si="1"/>
        <v>3 =3</v>
      </c>
      <c r="H29" s="10"/>
      <c r="I29">
        <f t="shared" si="8"/>
        <v>26</v>
      </c>
      <c r="J29" s="3">
        <f t="shared" si="2"/>
        <v>25.242718446601941</v>
      </c>
      <c r="K29" s="5" t="str">
        <f t="shared" si="3"/>
        <v>5,7 =6+</v>
      </c>
    </row>
    <row r="30" spans="1:11">
      <c r="A30">
        <f t="shared" si="4"/>
        <v>27</v>
      </c>
      <c r="B30" s="3">
        <f t="shared" si="5"/>
        <v>26.21</v>
      </c>
      <c r="C30" s="4" t="str">
        <f t="shared" si="0"/>
        <v>5,7 =6+</v>
      </c>
      <c r="D30">
        <f t="shared" si="6"/>
        <v>77</v>
      </c>
      <c r="E30" s="3">
        <f t="shared" si="7"/>
        <v>74.760000000000005</v>
      </c>
      <c r="F30" s="4" t="str">
        <f t="shared" si="1"/>
        <v>3 =3</v>
      </c>
      <c r="H30" s="10"/>
      <c r="I30">
        <f t="shared" si="8"/>
        <v>27</v>
      </c>
      <c r="J30" s="3">
        <f t="shared" si="2"/>
        <v>26.21359223300971</v>
      </c>
      <c r="K30" s="5" t="str">
        <f t="shared" si="3"/>
        <v>5,7 =6+</v>
      </c>
    </row>
    <row r="31" spans="1:11">
      <c r="A31">
        <f t="shared" si="4"/>
        <v>28</v>
      </c>
      <c r="B31" s="3">
        <f t="shared" si="5"/>
        <v>27.18</v>
      </c>
      <c r="C31" s="4" t="str">
        <f t="shared" si="0"/>
        <v>5,7 =6+</v>
      </c>
      <c r="D31">
        <f t="shared" si="6"/>
        <v>78</v>
      </c>
      <c r="E31" s="3">
        <f t="shared" si="7"/>
        <v>75.73</v>
      </c>
      <c r="F31" s="4" t="str">
        <f t="shared" si="1"/>
        <v>3 =3</v>
      </c>
      <c r="H31" s="10"/>
      <c r="I31">
        <f t="shared" si="8"/>
        <v>28</v>
      </c>
      <c r="J31" s="3">
        <f t="shared" si="2"/>
        <v>27.184466019417474</v>
      </c>
      <c r="K31" s="5" t="str">
        <f t="shared" si="3"/>
        <v>5,7 =6+</v>
      </c>
    </row>
    <row r="32" spans="1:11">
      <c r="A32">
        <f t="shared" si="4"/>
        <v>29</v>
      </c>
      <c r="B32" s="3">
        <f t="shared" si="5"/>
        <v>28.16</v>
      </c>
      <c r="C32" s="4" t="str">
        <f t="shared" si="0"/>
        <v>5,7 =6+</v>
      </c>
      <c r="D32">
        <f t="shared" si="6"/>
        <v>79</v>
      </c>
      <c r="E32" s="3">
        <f t="shared" si="7"/>
        <v>76.7</v>
      </c>
      <c r="F32" s="4" t="str">
        <f t="shared" si="1"/>
        <v>3 =3</v>
      </c>
      <c r="I32">
        <f t="shared" si="8"/>
        <v>29</v>
      </c>
      <c r="J32" s="3">
        <f t="shared" si="2"/>
        <v>28.155339805825243</v>
      </c>
      <c r="K32" s="5" t="str">
        <f t="shared" si="3"/>
        <v>5,7 =6+</v>
      </c>
    </row>
    <row r="33" spans="1:11">
      <c r="A33">
        <f t="shared" si="4"/>
        <v>30</v>
      </c>
      <c r="B33" s="3">
        <f t="shared" si="5"/>
        <v>29.13</v>
      </c>
      <c r="C33" s="4" t="str">
        <f t="shared" si="0"/>
        <v>5,7 =6+</v>
      </c>
      <c r="D33">
        <f t="shared" si="6"/>
        <v>80</v>
      </c>
      <c r="E33" s="3">
        <f t="shared" si="7"/>
        <v>77.67</v>
      </c>
      <c r="F33" s="4" t="str">
        <f t="shared" si="1"/>
        <v>2,7 =3+</v>
      </c>
      <c r="I33">
        <f t="shared" si="8"/>
        <v>30</v>
      </c>
      <c r="J33" s="3">
        <f t="shared" si="2"/>
        <v>29.126213592233007</v>
      </c>
      <c r="K33" s="5" t="str">
        <f t="shared" si="3"/>
        <v>5,7 =6+</v>
      </c>
    </row>
    <row r="34" spans="1:11">
      <c r="A34">
        <f t="shared" si="4"/>
        <v>31</v>
      </c>
      <c r="B34" s="3">
        <f t="shared" si="5"/>
        <v>30.1</v>
      </c>
      <c r="C34" s="4" t="str">
        <f t="shared" si="0"/>
        <v>5,3 =5-</v>
      </c>
      <c r="D34">
        <f t="shared" si="6"/>
        <v>81</v>
      </c>
      <c r="E34" s="3">
        <f t="shared" si="7"/>
        <v>78.64</v>
      </c>
      <c r="F34" s="4" t="str">
        <f t="shared" si="1"/>
        <v>2,7 =3+</v>
      </c>
      <c r="I34">
        <f t="shared" si="8"/>
        <v>31</v>
      </c>
      <c r="J34" s="3">
        <f t="shared" si="2"/>
        <v>30.097087378640776</v>
      </c>
      <c r="K34" s="5" t="str">
        <f t="shared" si="3"/>
        <v>5,3 =5-</v>
      </c>
    </row>
    <row r="35" spans="1:11">
      <c r="A35">
        <f t="shared" si="4"/>
        <v>32</v>
      </c>
      <c r="B35" s="3">
        <f t="shared" si="5"/>
        <v>31.07</v>
      </c>
      <c r="C35" s="4" t="str">
        <f t="shared" si="0"/>
        <v>5,3 =5-</v>
      </c>
      <c r="D35">
        <f t="shared" si="6"/>
        <v>82</v>
      </c>
      <c r="E35" s="3">
        <f t="shared" si="7"/>
        <v>79.61</v>
      </c>
      <c r="F35" s="4" t="str">
        <f t="shared" si="1"/>
        <v>2,7 =3+</v>
      </c>
      <c r="I35">
        <f t="shared" si="8"/>
        <v>32</v>
      </c>
      <c r="J35" s="3">
        <f t="shared" si="2"/>
        <v>31.067961165048544</v>
      </c>
      <c r="K35" s="5" t="str">
        <f t="shared" si="3"/>
        <v>5,3 =5-</v>
      </c>
    </row>
    <row r="36" spans="1:11">
      <c r="A36">
        <f t="shared" si="4"/>
        <v>33</v>
      </c>
      <c r="B36" s="3">
        <f t="shared" si="5"/>
        <v>32.04</v>
      </c>
      <c r="C36" s="4" t="str">
        <f t="shared" si="0"/>
        <v>5,3 =5-</v>
      </c>
      <c r="D36">
        <f t="shared" si="6"/>
        <v>83</v>
      </c>
      <c r="E36" s="3">
        <f t="shared" si="7"/>
        <v>80.58</v>
      </c>
      <c r="F36" s="4" t="str">
        <f t="shared" si="1"/>
        <v>2,7 =3+</v>
      </c>
      <c r="I36">
        <f t="shared" si="8"/>
        <v>33</v>
      </c>
      <c r="J36" s="3">
        <f t="shared" si="2"/>
        <v>32.038834951456309</v>
      </c>
      <c r="K36" s="5" t="str">
        <f t="shared" si="3"/>
        <v>5,3 =5-</v>
      </c>
    </row>
    <row r="37" spans="1:11">
      <c r="A37">
        <f t="shared" si="4"/>
        <v>34</v>
      </c>
      <c r="B37" s="3">
        <f t="shared" si="5"/>
        <v>33.01</v>
      </c>
      <c r="C37" s="4" t="str">
        <f t="shared" si="0"/>
        <v>5,3 =5-</v>
      </c>
      <c r="D37">
        <f t="shared" si="6"/>
        <v>84</v>
      </c>
      <c r="E37" s="3">
        <f t="shared" si="7"/>
        <v>81.55</v>
      </c>
      <c r="F37" s="4" t="str">
        <f t="shared" si="1"/>
        <v>2,3 =2-</v>
      </c>
      <c r="I37">
        <f t="shared" si="8"/>
        <v>34</v>
      </c>
      <c r="J37" s="3">
        <f t="shared" si="2"/>
        <v>33.009708737864074</v>
      </c>
      <c r="K37" s="5" t="str">
        <f t="shared" si="3"/>
        <v>5,3 =5-</v>
      </c>
    </row>
    <row r="38" spans="1:11">
      <c r="A38">
        <f t="shared" si="4"/>
        <v>35</v>
      </c>
      <c r="B38" s="3">
        <f t="shared" si="5"/>
        <v>33.979999999999997</v>
      </c>
      <c r="C38" s="4" t="str">
        <f t="shared" si="0"/>
        <v>5,3 =5-</v>
      </c>
      <c r="D38">
        <f t="shared" si="6"/>
        <v>85</v>
      </c>
      <c r="E38" s="3">
        <f t="shared" si="7"/>
        <v>82.52</v>
      </c>
      <c r="F38" s="4" t="str">
        <f t="shared" si="1"/>
        <v>2,3 =2-</v>
      </c>
      <c r="I38">
        <f t="shared" si="8"/>
        <v>35</v>
      </c>
      <c r="J38" s="3">
        <f t="shared" si="2"/>
        <v>33.980582524271846</v>
      </c>
      <c r="K38" s="5" t="str">
        <f t="shared" si="3"/>
        <v>5,3 =5-</v>
      </c>
    </row>
    <row r="39" spans="1:11">
      <c r="A39">
        <f t="shared" si="4"/>
        <v>36</v>
      </c>
      <c r="B39" s="3">
        <f t="shared" si="5"/>
        <v>34.950000000000003</v>
      </c>
      <c r="C39" s="4" t="str">
        <f t="shared" si="0"/>
        <v>5,3 =5-</v>
      </c>
      <c r="D39">
        <f t="shared" si="6"/>
        <v>86</v>
      </c>
      <c r="E39" s="3">
        <f t="shared" si="7"/>
        <v>83.5</v>
      </c>
      <c r="F39" s="4" t="str">
        <f t="shared" si="1"/>
        <v>2,3 =2-</v>
      </c>
      <c r="I39">
        <f t="shared" si="8"/>
        <v>36</v>
      </c>
      <c r="J39" s="3">
        <f t="shared" si="2"/>
        <v>34.95145631067961</v>
      </c>
      <c r="K39" s="5" t="str">
        <f t="shared" si="3"/>
        <v>5,3 =5-</v>
      </c>
    </row>
    <row r="40" spans="1:11">
      <c r="A40">
        <f t="shared" si="4"/>
        <v>37</v>
      </c>
      <c r="B40" s="3">
        <f t="shared" si="5"/>
        <v>35.92</v>
      </c>
      <c r="C40" s="4" t="str">
        <f t="shared" si="0"/>
        <v>5,3 =5-</v>
      </c>
      <c r="D40">
        <f t="shared" si="6"/>
        <v>87</v>
      </c>
      <c r="E40" s="3">
        <f t="shared" si="7"/>
        <v>84.47</v>
      </c>
      <c r="F40" s="4" t="str">
        <f t="shared" si="1"/>
        <v>2,3 =2-</v>
      </c>
      <c r="I40">
        <f t="shared" si="8"/>
        <v>37</v>
      </c>
      <c r="J40" s="3">
        <f t="shared" si="2"/>
        <v>35.922330097087375</v>
      </c>
      <c r="K40" s="5" t="str">
        <f t="shared" si="3"/>
        <v>5,3 =5-</v>
      </c>
    </row>
    <row r="41" spans="1:11">
      <c r="A41">
        <f t="shared" si="4"/>
        <v>38</v>
      </c>
      <c r="B41" s="3">
        <f t="shared" si="5"/>
        <v>36.89</v>
      </c>
      <c r="C41" s="4" t="str">
        <f t="shared" si="0"/>
        <v>5,3 =5-</v>
      </c>
      <c r="D41">
        <f t="shared" si="6"/>
        <v>88</v>
      </c>
      <c r="E41" s="3">
        <f t="shared" si="7"/>
        <v>85.44</v>
      </c>
      <c r="F41" s="4" t="str">
        <f t="shared" si="1"/>
        <v>2 =2</v>
      </c>
      <c r="I41">
        <f t="shared" si="8"/>
        <v>38</v>
      </c>
      <c r="J41" s="3">
        <f t="shared" si="2"/>
        <v>36.893203883495147</v>
      </c>
      <c r="K41" s="5" t="str">
        <f t="shared" si="3"/>
        <v>5,3 =5-</v>
      </c>
    </row>
    <row r="42" spans="1:11">
      <c r="A42">
        <f t="shared" si="4"/>
        <v>39</v>
      </c>
      <c r="B42" s="3">
        <f t="shared" si="5"/>
        <v>37.86</v>
      </c>
      <c r="C42" s="4" t="str">
        <f t="shared" si="0"/>
        <v>5 =5</v>
      </c>
      <c r="D42">
        <f t="shared" si="6"/>
        <v>89</v>
      </c>
      <c r="E42" s="3">
        <f t="shared" si="7"/>
        <v>86.41</v>
      </c>
      <c r="F42" s="4" t="str">
        <f t="shared" si="1"/>
        <v>2 =2</v>
      </c>
      <c r="I42">
        <f t="shared" si="8"/>
        <v>39</v>
      </c>
      <c r="J42" s="3">
        <f t="shared" si="2"/>
        <v>37.864077669902912</v>
      </c>
      <c r="K42" s="5" t="str">
        <f t="shared" si="3"/>
        <v>5 =5</v>
      </c>
    </row>
    <row r="43" spans="1:11">
      <c r="A43">
        <f t="shared" si="4"/>
        <v>40</v>
      </c>
      <c r="B43" s="3">
        <f t="shared" si="5"/>
        <v>38.83</v>
      </c>
      <c r="C43" s="4" t="str">
        <f t="shared" si="0"/>
        <v>5 =5</v>
      </c>
      <c r="D43">
        <f t="shared" si="6"/>
        <v>90</v>
      </c>
      <c r="E43" s="3">
        <f t="shared" si="7"/>
        <v>87.38</v>
      </c>
      <c r="F43" s="4" t="str">
        <f t="shared" si="1"/>
        <v>2 =2</v>
      </c>
      <c r="I43">
        <f t="shared" si="8"/>
        <v>40</v>
      </c>
      <c r="J43" s="3">
        <f t="shared" si="2"/>
        <v>38.834951456310677</v>
      </c>
      <c r="K43" s="5" t="str">
        <f t="shared" si="3"/>
        <v>5 =5</v>
      </c>
    </row>
    <row r="44" spans="1:11">
      <c r="A44">
        <f t="shared" si="4"/>
        <v>41</v>
      </c>
      <c r="B44" s="3">
        <f t="shared" si="5"/>
        <v>39.81</v>
      </c>
      <c r="C44" s="4" t="str">
        <f t="shared" si="0"/>
        <v>5 =5</v>
      </c>
      <c r="D44">
        <f t="shared" si="6"/>
        <v>91</v>
      </c>
      <c r="E44" s="3">
        <f t="shared" si="7"/>
        <v>88.35</v>
      </c>
      <c r="F44" s="4" t="str">
        <f t="shared" si="1"/>
        <v>2 =2</v>
      </c>
      <c r="I44">
        <f t="shared" si="8"/>
        <v>41</v>
      </c>
      <c r="J44" s="3">
        <f t="shared" si="2"/>
        <v>39.805825242718448</v>
      </c>
      <c r="K44" s="5" t="str">
        <f t="shared" si="3"/>
        <v>5 =5</v>
      </c>
    </row>
    <row r="45" spans="1:11">
      <c r="A45">
        <f t="shared" si="4"/>
        <v>42</v>
      </c>
      <c r="B45" s="3">
        <f t="shared" si="5"/>
        <v>40.78</v>
      </c>
      <c r="C45" s="4" t="str">
        <f t="shared" si="0"/>
        <v>5 =5</v>
      </c>
      <c r="D45">
        <f t="shared" si="6"/>
        <v>92</v>
      </c>
      <c r="E45" s="3">
        <f t="shared" si="7"/>
        <v>89.32</v>
      </c>
      <c r="F45" s="4" t="str">
        <f t="shared" si="1"/>
        <v>1,7 =2+</v>
      </c>
      <c r="I45">
        <f t="shared" si="8"/>
        <v>42</v>
      </c>
      <c r="J45" s="3">
        <f t="shared" si="2"/>
        <v>40.776699029126213</v>
      </c>
      <c r="K45" s="5" t="str">
        <f t="shared" si="3"/>
        <v>5 =5</v>
      </c>
    </row>
    <row r="46" spans="1:11">
      <c r="A46">
        <f t="shared" si="4"/>
        <v>43</v>
      </c>
      <c r="B46" s="3">
        <f t="shared" si="5"/>
        <v>41.75</v>
      </c>
      <c r="C46" s="4" t="str">
        <f t="shared" si="0"/>
        <v>5 =5</v>
      </c>
      <c r="D46">
        <f t="shared" si="6"/>
        <v>93</v>
      </c>
      <c r="E46" s="3">
        <f t="shared" si="7"/>
        <v>90.29</v>
      </c>
      <c r="F46" s="4" t="str">
        <f t="shared" si="1"/>
        <v>1,7 =2+</v>
      </c>
      <c r="I46">
        <f t="shared" si="8"/>
        <v>43</v>
      </c>
      <c r="J46" s="3">
        <f t="shared" si="2"/>
        <v>41.747572815533978</v>
      </c>
      <c r="K46" s="5" t="str">
        <f t="shared" si="3"/>
        <v>5 =5</v>
      </c>
    </row>
    <row r="47" spans="1:11">
      <c r="A47">
        <f t="shared" si="4"/>
        <v>44</v>
      </c>
      <c r="B47" s="3">
        <f t="shared" si="5"/>
        <v>42.72</v>
      </c>
      <c r="C47" s="4" t="str">
        <f t="shared" si="0"/>
        <v>5 =5</v>
      </c>
      <c r="D47">
        <f t="shared" si="6"/>
        <v>94</v>
      </c>
      <c r="E47" s="3">
        <f t="shared" si="7"/>
        <v>91.26</v>
      </c>
      <c r="F47" s="4" t="str">
        <f t="shared" si="1"/>
        <v>1,7 =2+</v>
      </c>
      <c r="I47">
        <f t="shared" si="8"/>
        <v>44</v>
      </c>
      <c r="J47" s="3">
        <f t="shared" si="2"/>
        <v>42.71844660194175</v>
      </c>
      <c r="K47" s="5" t="str">
        <f t="shared" si="3"/>
        <v>5 =5</v>
      </c>
    </row>
    <row r="48" spans="1:11">
      <c r="A48">
        <f t="shared" si="4"/>
        <v>45</v>
      </c>
      <c r="B48" s="3">
        <f t="shared" si="5"/>
        <v>43.69</v>
      </c>
      <c r="C48" s="4" t="str">
        <f t="shared" si="0"/>
        <v>5 =5</v>
      </c>
      <c r="D48">
        <f t="shared" si="6"/>
        <v>95</v>
      </c>
      <c r="E48" s="3">
        <f t="shared" si="7"/>
        <v>92.23</v>
      </c>
      <c r="F48" s="4" t="str">
        <f t="shared" si="1"/>
        <v>1,3 =1-</v>
      </c>
      <c r="I48">
        <f t="shared" si="8"/>
        <v>45</v>
      </c>
      <c r="J48" s="3">
        <f t="shared" si="2"/>
        <v>43.689320388349515</v>
      </c>
      <c r="K48" s="5" t="str">
        <f t="shared" si="3"/>
        <v>5 =5</v>
      </c>
    </row>
    <row r="49" spans="1:11">
      <c r="A49">
        <f t="shared" si="4"/>
        <v>46</v>
      </c>
      <c r="B49" s="3">
        <f t="shared" si="5"/>
        <v>44.66</v>
      </c>
      <c r="C49" s="4" t="str">
        <f t="shared" si="0"/>
        <v>4,7 =5+</v>
      </c>
      <c r="D49">
        <f t="shared" si="6"/>
        <v>96</v>
      </c>
      <c r="E49" s="3">
        <f t="shared" si="7"/>
        <v>93.2</v>
      </c>
      <c r="F49" s="4" t="str">
        <f t="shared" si="1"/>
        <v>1,3 =1-</v>
      </c>
      <c r="I49">
        <f t="shared" si="8"/>
        <v>46</v>
      </c>
      <c r="J49" s="3">
        <f t="shared" si="2"/>
        <v>44.660194174757279</v>
      </c>
      <c r="K49" s="5" t="str">
        <f t="shared" si="3"/>
        <v>4,7 =5+</v>
      </c>
    </row>
    <row r="50" spans="1:11">
      <c r="A50">
        <f t="shared" si="4"/>
        <v>47</v>
      </c>
      <c r="B50" s="3">
        <f t="shared" si="5"/>
        <v>45.63</v>
      </c>
      <c r="C50" s="4" t="str">
        <f t="shared" si="0"/>
        <v>4,7 =5+</v>
      </c>
      <c r="D50">
        <f t="shared" si="6"/>
        <v>97</v>
      </c>
      <c r="E50" s="3">
        <f t="shared" si="7"/>
        <v>94.17</v>
      </c>
      <c r="F50" s="4" t="str">
        <f t="shared" si="1"/>
        <v>1,3 =1-</v>
      </c>
      <c r="I50">
        <f t="shared" si="8"/>
        <v>47</v>
      </c>
      <c r="J50" s="3">
        <f t="shared" si="2"/>
        <v>45.631067961165044</v>
      </c>
      <c r="K50" s="5" t="str">
        <f t="shared" si="3"/>
        <v>4,7 =5+</v>
      </c>
    </row>
    <row r="51" spans="1:11">
      <c r="A51">
        <f t="shared" si="4"/>
        <v>48</v>
      </c>
      <c r="B51" s="3">
        <f t="shared" si="5"/>
        <v>46.6</v>
      </c>
      <c r="C51" s="4" t="str">
        <f t="shared" si="0"/>
        <v>4,7 =5+</v>
      </c>
      <c r="D51">
        <f t="shared" si="6"/>
        <v>98</v>
      </c>
      <c r="E51" s="3">
        <f t="shared" si="7"/>
        <v>95.15</v>
      </c>
      <c r="F51" s="4" t="str">
        <f t="shared" si="1"/>
        <v>1 =1</v>
      </c>
      <c r="I51">
        <f t="shared" si="8"/>
        <v>48</v>
      </c>
      <c r="J51" s="3">
        <f t="shared" si="2"/>
        <v>46.601941747572816</v>
      </c>
      <c r="K51" s="5" t="str">
        <f t="shared" si="3"/>
        <v>4,7 =5+</v>
      </c>
    </row>
    <row r="52" spans="1:11">
      <c r="A52">
        <f t="shared" si="4"/>
        <v>49</v>
      </c>
      <c r="B52" s="3">
        <f t="shared" si="5"/>
        <v>47.57</v>
      </c>
      <c r="C52" s="4" t="str">
        <f t="shared" si="0"/>
        <v>4,7 =5+</v>
      </c>
      <c r="D52">
        <f t="shared" si="6"/>
        <v>99</v>
      </c>
      <c r="E52" s="3">
        <f t="shared" si="7"/>
        <v>96.12</v>
      </c>
      <c r="F52" s="4" t="str">
        <f t="shared" si="1"/>
        <v>1 =1</v>
      </c>
      <c r="I52">
        <f t="shared" si="8"/>
        <v>49</v>
      </c>
      <c r="J52" s="3">
        <f t="shared" si="2"/>
        <v>47.572815533980581</v>
      </c>
      <c r="K52" s="5" t="str">
        <f t="shared" si="3"/>
        <v>4,7 =5+</v>
      </c>
    </row>
    <row r="53" spans="1:11">
      <c r="A53">
        <f t="shared" si="4"/>
        <v>50</v>
      </c>
      <c r="B53" s="3">
        <f t="shared" si="5"/>
        <v>48.54</v>
      </c>
      <c r="C53" s="4" t="str">
        <f t="shared" si="0"/>
        <v>4,7 =5+</v>
      </c>
      <c r="D53">
        <f t="shared" si="6"/>
        <v>100</v>
      </c>
      <c r="E53" s="3">
        <f t="shared" si="7"/>
        <v>97.09</v>
      </c>
      <c r="F53" s="4" t="str">
        <f t="shared" si="1"/>
        <v>1 =1</v>
      </c>
      <c r="I53">
        <f t="shared" si="8"/>
        <v>50</v>
      </c>
      <c r="J53" s="3">
        <f t="shared" si="2"/>
        <v>48.543689320388346</v>
      </c>
      <c r="K53" s="5" t="str">
        <f t="shared" si="3"/>
        <v>4,7 =5+</v>
      </c>
    </row>
    <row r="54" spans="1:11">
      <c r="D54">
        <f t="shared" si="6"/>
        <v>101</v>
      </c>
      <c r="E54" s="3">
        <f t="shared" si="7"/>
        <v>98.06</v>
      </c>
      <c r="F54" s="4" t="str">
        <f t="shared" si="1"/>
        <v>0,7 =1+</v>
      </c>
      <c r="I54">
        <f t="shared" si="8"/>
        <v>51</v>
      </c>
      <c r="J54" s="3">
        <f t="shared" si="2"/>
        <v>49.514563106796118</v>
      </c>
      <c r="K54" s="5" t="str">
        <f t="shared" si="3"/>
        <v>4,7 =5+</v>
      </c>
    </row>
    <row r="55" spans="1:11">
      <c r="D55">
        <f t="shared" si="6"/>
        <v>102</v>
      </c>
      <c r="E55" s="3">
        <f t="shared" si="7"/>
        <v>99.03</v>
      </c>
      <c r="F55" s="4" t="str">
        <f t="shared" si="1"/>
        <v>0,7 =1+</v>
      </c>
      <c r="I55">
        <f t="shared" si="8"/>
        <v>52</v>
      </c>
      <c r="J55" s="3">
        <f t="shared" si="2"/>
        <v>50.485436893203882</v>
      </c>
      <c r="K55" s="5" t="str">
        <f t="shared" si="3"/>
        <v>4,3 =4-</v>
      </c>
    </row>
    <row r="56" spans="1:11">
      <c r="D56">
        <f t="shared" si="6"/>
        <v>103</v>
      </c>
      <c r="E56" s="3">
        <f t="shared" si="7"/>
        <v>100</v>
      </c>
      <c r="F56" s="4" t="str">
        <f t="shared" si="1"/>
        <v>0,7 =1+</v>
      </c>
      <c r="I56">
        <f t="shared" si="8"/>
        <v>53</v>
      </c>
      <c r="J56" s="3">
        <f t="shared" si="2"/>
        <v>51.456310679611647</v>
      </c>
      <c r="K56" s="5" t="str">
        <f t="shared" si="3"/>
        <v>4,3 =4-</v>
      </c>
    </row>
    <row r="57" spans="1:11">
      <c r="D57">
        <f t="shared" si="6"/>
        <v>104</v>
      </c>
      <c r="E57" s="3">
        <f t="shared" si="7"/>
        <v>100.97</v>
      </c>
      <c r="F57" s="4" t="str">
        <f t="shared" si="1"/>
        <v>0,7 =1+</v>
      </c>
      <c r="I57">
        <f t="shared" si="8"/>
        <v>54</v>
      </c>
      <c r="J57" s="3">
        <f t="shared" si="2"/>
        <v>52.427184466019419</v>
      </c>
      <c r="K57" s="5" t="str">
        <f t="shared" si="3"/>
        <v>4,3 =4-</v>
      </c>
    </row>
    <row r="58" spans="1:11">
      <c r="D58">
        <f t="shared" si="6"/>
        <v>105</v>
      </c>
      <c r="E58" s="3">
        <f t="shared" si="7"/>
        <v>101.94</v>
      </c>
      <c r="F58" s="4" t="str">
        <f t="shared" si="1"/>
        <v>0,7 =1+</v>
      </c>
      <c r="I58">
        <f t="shared" si="8"/>
        <v>55</v>
      </c>
      <c r="J58" s="3">
        <f t="shared" si="2"/>
        <v>53.398058252427184</v>
      </c>
      <c r="K58" s="5" t="str">
        <f t="shared" si="3"/>
        <v>4,3 =4-</v>
      </c>
    </row>
    <row r="59" spans="1:11">
      <c r="D59">
        <f t="shared" si="6"/>
        <v>106</v>
      </c>
      <c r="E59" s="3">
        <f t="shared" si="7"/>
        <v>102.91</v>
      </c>
      <c r="F59" s="4" t="str">
        <f t="shared" si="1"/>
        <v>0,7 =1+</v>
      </c>
      <c r="I59">
        <f t="shared" si="8"/>
        <v>56</v>
      </c>
      <c r="J59" s="3">
        <f t="shared" si="2"/>
        <v>54.368932038834949</v>
      </c>
      <c r="K59" s="5" t="str">
        <f t="shared" si="3"/>
        <v>4,3 =4-</v>
      </c>
    </row>
    <row r="60" spans="1:11">
      <c r="D60">
        <f t="shared" si="6"/>
        <v>107</v>
      </c>
      <c r="E60" s="3">
        <f t="shared" si="7"/>
        <v>103.88</v>
      </c>
      <c r="F60" s="4" t="str">
        <f t="shared" si="1"/>
        <v>0,7 =1+</v>
      </c>
      <c r="I60">
        <f t="shared" si="8"/>
        <v>57</v>
      </c>
      <c r="J60" s="3">
        <f t="shared" si="2"/>
        <v>55.339805825242721</v>
      </c>
      <c r="K60" s="5" t="str">
        <f t="shared" si="3"/>
        <v>4,3 =4-</v>
      </c>
    </row>
    <row r="61" spans="1:11">
      <c r="D61">
        <f t="shared" si="6"/>
        <v>108</v>
      </c>
      <c r="E61" s="3">
        <f t="shared" si="7"/>
        <v>104.85</v>
      </c>
      <c r="F61" s="4" t="str">
        <f t="shared" si="1"/>
        <v>0,7 =1+</v>
      </c>
      <c r="I61">
        <f t="shared" si="8"/>
        <v>58</v>
      </c>
      <c r="J61" s="3">
        <f t="shared" si="2"/>
        <v>56.310679611650485</v>
      </c>
      <c r="K61" s="5" t="str">
        <f t="shared" si="3"/>
        <v>4 =4</v>
      </c>
    </row>
    <row r="62" spans="1:11">
      <c r="D62">
        <f t="shared" si="6"/>
        <v>109</v>
      </c>
      <c r="E62" s="3">
        <f t="shared" si="7"/>
        <v>105.83</v>
      </c>
      <c r="F62" s="4" t="str">
        <f t="shared" si="1"/>
        <v>0,7 =1+</v>
      </c>
      <c r="I62">
        <f t="shared" si="8"/>
        <v>59</v>
      </c>
      <c r="J62" s="3">
        <f t="shared" si="2"/>
        <v>57.28155339805825</v>
      </c>
      <c r="K62" s="5" t="str">
        <f t="shared" si="3"/>
        <v>4 =4</v>
      </c>
    </row>
    <row r="63" spans="1:11">
      <c r="C63" s="11"/>
      <c r="D63">
        <f t="shared" si="6"/>
        <v>110</v>
      </c>
      <c r="E63" s="3">
        <f t="shared" si="7"/>
        <v>106.8</v>
      </c>
      <c r="F63" s="4" t="str">
        <f t="shared" si="1"/>
        <v>0,7 =1+</v>
      </c>
      <c r="I63">
        <f t="shared" si="8"/>
        <v>60</v>
      </c>
      <c r="J63" s="3">
        <f t="shared" si="2"/>
        <v>58.252427184466015</v>
      </c>
      <c r="K63" s="5" t="str">
        <f t="shared" si="3"/>
        <v>4 =4</v>
      </c>
    </row>
    <row r="64" spans="1:11">
      <c r="D64">
        <f t="shared" si="6"/>
        <v>111</v>
      </c>
      <c r="E64" s="3">
        <f t="shared" si="7"/>
        <v>107.77</v>
      </c>
      <c r="F64" s="4" t="str">
        <f t="shared" si="1"/>
        <v>0,7 =1+</v>
      </c>
      <c r="I64">
        <f t="shared" si="8"/>
        <v>61</v>
      </c>
      <c r="J64" s="3">
        <f t="shared" si="2"/>
        <v>59.223300970873787</v>
      </c>
      <c r="K64" s="5" t="str">
        <f t="shared" si="3"/>
        <v>4 =4</v>
      </c>
    </row>
    <row r="65" spans="4:11">
      <c r="D65">
        <f t="shared" si="6"/>
        <v>112</v>
      </c>
      <c r="E65" s="3">
        <f t="shared" si="7"/>
        <v>108.74</v>
      </c>
      <c r="F65" s="4" t="str">
        <f t="shared" si="1"/>
        <v>0,7 =1+</v>
      </c>
      <c r="I65">
        <f t="shared" si="8"/>
        <v>62</v>
      </c>
      <c r="J65" s="3">
        <f t="shared" si="2"/>
        <v>60.194174757281552</v>
      </c>
      <c r="K65" s="5" t="str">
        <f t="shared" si="3"/>
        <v>4 =4</v>
      </c>
    </row>
    <row r="66" spans="4:11">
      <c r="D66">
        <f t="shared" si="6"/>
        <v>113</v>
      </c>
      <c r="E66" s="3">
        <f t="shared" si="7"/>
        <v>109.71</v>
      </c>
      <c r="F66" s="4" t="str">
        <f t="shared" si="1"/>
        <v>0,7 =1+</v>
      </c>
      <c r="I66">
        <f t="shared" si="8"/>
        <v>63</v>
      </c>
      <c r="J66" s="3">
        <f t="shared" si="2"/>
        <v>61.165048543689316</v>
      </c>
      <c r="K66" s="5" t="str">
        <f t="shared" si="3"/>
        <v>4 =4</v>
      </c>
    </row>
    <row r="67" spans="4:11">
      <c r="D67">
        <f t="shared" si="6"/>
        <v>114</v>
      </c>
      <c r="E67" s="3">
        <f t="shared" si="7"/>
        <v>110.68</v>
      </c>
      <c r="F67" s="4" t="str">
        <f t="shared" si="1"/>
        <v>0,7 =1+</v>
      </c>
      <c r="I67">
        <f t="shared" si="8"/>
        <v>64</v>
      </c>
      <c r="J67" s="3">
        <f t="shared" si="2"/>
        <v>62.135922330097088</v>
      </c>
      <c r="K67" s="5" t="str">
        <f t="shared" si="3"/>
        <v>3,7 =4+</v>
      </c>
    </row>
    <row r="68" spans="4:11">
      <c r="D68">
        <f t="shared" si="6"/>
        <v>115</v>
      </c>
      <c r="E68" s="3">
        <f t="shared" si="7"/>
        <v>111.65</v>
      </c>
      <c r="F68" s="4" t="str">
        <f t="shared" ref="F68:F131" si="9">LOOKUP(E68,$A$159:$B$179)</f>
        <v>0,7 =1+</v>
      </c>
      <c r="I68">
        <f t="shared" si="8"/>
        <v>65</v>
      </c>
      <c r="J68" s="3">
        <f t="shared" ref="J68:J131" si="10">I68/($A$2/100)</f>
        <v>63.106796116504853</v>
      </c>
      <c r="K68" s="5" t="str">
        <f t="shared" ref="K68:K131" si="11">LOOKUP(J68,$A$159:$B$179)</f>
        <v>3,7 =4+</v>
      </c>
    </row>
    <row r="69" spans="4:11">
      <c r="D69">
        <f t="shared" ref="D69:D132" si="12">D68+$A$4</f>
        <v>116</v>
      </c>
      <c r="E69" s="3">
        <f t="shared" ref="E69:E132" si="13">ROUND(D69/$A$2*100,2)</f>
        <v>112.62</v>
      </c>
      <c r="F69" s="4" t="str">
        <f t="shared" si="9"/>
        <v>0,7 =1+</v>
      </c>
      <c r="I69">
        <f t="shared" ref="I69:I132" si="14">I68+$A$4</f>
        <v>66</v>
      </c>
      <c r="J69" s="3">
        <f t="shared" si="10"/>
        <v>64.077669902912618</v>
      </c>
      <c r="K69" s="5" t="str">
        <f t="shared" si="11"/>
        <v>3,7 =4+</v>
      </c>
    </row>
    <row r="70" spans="4:11">
      <c r="D70">
        <f t="shared" si="12"/>
        <v>117</v>
      </c>
      <c r="E70" s="3">
        <f t="shared" si="13"/>
        <v>113.59</v>
      </c>
      <c r="F70" s="4" t="str">
        <f t="shared" si="9"/>
        <v>0,7 =1+</v>
      </c>
      <c r="I70">
        <f t="shared" si="14"/>
        <v>67</v>
      </c>
      <c r="J70" s="3">
        <f t="shared" si="10"/>
        <v>65.048543689320383</v>
      </c>
      <c r="K70" s="5" t="str">
        <f t="shared" si="11"/>
        <v>3,7 =4+</v>
      </c>
    </row>
    <row r="71" spans="4:11">
      <c r="D71">
        <f t="shared" si="12"/>
        <v>118</v>
      </c>
      <c r="E71" s="3">
        <f t="shared" si="13"/>
        <v>114.56</v>
      </c>
      <c r="F71" s="4" t="str">
        <f t="shared" si="9"/>
        <v>0,7 =1+</v>
      </c>
      <c r="I71">
        <f t="shared" si="14"/>
        <v>68</v>
      </c>
      <c r="J71" s="3">
        <f t="shared" si="10"/>
        <v>66.019417475728147</v>
      </c>
      <c r="K71" s="5" t="str">
        <f t="shared" si="11"/>
        <v>3,7 =4+</v>
      </c>
    </row>
    <row r="72" spans="4:11">
      <c r="D72">
        <f t="shared" si="12"/>
        <v>119</v>
      </c>
      <c r="E72" s="3">
        <f t="shared" si="13"/>
        <v>115.53</v>
      </c>
      <c r="F72" s="4" t="str">
        <f t="shared" si="9"/>
        <v>0,7 =1+</v>
      </c>
      <c r="I72">
        <f t="shared" si="14"/>
        <v>69</v>
      </c>
      <c r="J72" s="3">
        <f t="shared" si="10"/>
        <v>66.990291262135926</v>
      </c>
      <c r="K72" s="5" t="str">
        <f t="shared" si="11"/>
        <v>3,7 =4+</v>
      </c>
    </row>
    <row r="73" spans="4:11">
      <c r="D73">
        <f t="shared" si="12"/>
        <v>120</v>
      </c>
      <c r="E73" s="3">
        <f t="shared" si="13"/>
        <v>116.5</v>
      </c>
      <c r="F73" s="4" t="str">
        <f t="shared" si="9"/>
        <v>0,7 =1+</v>
      </c>
      <c r="I73">
        <f t="shared" si="14"/>
        <v>70</v>
      </c>
      <c r="J73" s="3">
        <f t="shared" si="10"/>
        <v>67.961165048543691</v>
      </c>
      <c r="K73" s="5" t="str">
        <f t="shared" si="11"/>
        <v>3,3 =3-</v>
      </c>
    </row>
    <row r="74" spans="4:11">
      <c r="D74">
        <f t="shared" si="12"/>
        <v>121</v>
      </c>
      <c r="E74" s="3">
        <f t="shared" si="13"/>
        <v>117.48</v>
      </c>
      <c r="F74" s="4" t="str">
        <f t="shared" si="9"/>
        <v>0,7 =1+</v>
      </c>
      <c r="I74">
        <f t="shared" si="14"/>
        <v>71</v>
      </c>
      <c r="J74" s="3">
        <f t="shared" si="10"/>
        <v>68.932038834951456</v>
      </c>
      <c r="K74" s="5" t="str">
        <f t="shared" si="11"/>
        <v>3,3 =3-</v>
      </c>
    </row>
    <row r="75" spans="4:11">
      <c r="D75">
        <f t="shared" si="12"/>
        <v>122</v>
      </c>
      <c r="E75" s="3">
        <f t="shared" si="13"/>
        <v>118.45</v>
      </c>
      <c r="F75" s="4" t="str">
        <f t="shared" si="9"/>
        <v>0,7 =1+</v>
      </c>
      <c r="I75">
        <f t="shared" si="14"/>
        <v>72</v>
      </c>
      <c r="J75" s="3">
        <f t="shared" si="10"/>
        <v>69.902912621359221</v>
      </c>
      <c r="K75" s="5" t="str">
        <f t="shared" si="11"/>
        <v>3,3 =3-</v>
      </c>
    </row>
    <row r="76" spans="4:11">
      <c r="D76">
        <f t="shared" si="12"/>
        <v>123</v>
      </c>
      <c r="E76" s="3">
        <f t="shared" si="13"/>
        <v>119.42</v>
      </c>
      <c r="F76" s="4" t="str">
        <f t="shared" si="9"/>
        <v>0,7 =1+</v>
      </c>
      <c r="I76">
        <f t="shared" si="14"/>
        <v>73</v>
      </c>
      <c r="J76" s="3">
        <f t="shared" si="10"/>
        <v>70.873786407766985</v>
      </c>
      <c r="K76" s="5" t="str">
        <f t="shared" si="11"/>
        <v>3,3 =3-</v>
      </c>
    </row>
    <row r="77" spans="4:11">
      <c r="D77">
        <f t="shared" si="12"/>
        <v>124</v>
      </c>
      <c r="E77" s="3">
        <f t="shared" si="13"/>
        <v>120.39</v>
      </c>
      <c r="F77" s="4" t="str">
        <f t="shared" si="9"/>
        <v>0,7 =1+</v>
      </c>
      <c r="I77">
        <f t="shared" si="14"/>
        <v>74</v>
      </c>
      <c r="J77" s="3">
        <f t="shared" si="10"/>
        <v>71.84466019417475</v>
      </c>
      <c r="K77" s="5" t="str">
        <f t="shared" si="11"/>
        <v>3,3 =3-</v>
      </c>
    </row>
    <row r="78" spans="4:11">
      <c r="D78">
        <f t="shared" si="12"/>
        <v>125</v>
      </c>
      <c r="E78" s="3">
        <f t="shared" si="13"/>
        <v>121.36</v>
      </c>
      <c r="F78" s="4" t="str">
        <f t="shared" si="9"/>
        <v>0,7 =1+</v>
      </c>
      <c r="I78">
        <f t="shared" si="14"/>
        <v>75</v>
      </c>
      <c r="J78" s="3">
        <f t="shared" si="10"/>
        <v>72.815533980582529</v>
      </c>
      <c r="K78" s="5" t="str">
        <f t="shared" si="11"/>
        <v>3 =3</v>
      </c>
    </row>
    <row r="79" spans="4:11">
      <c r="D79">
        <f t="shared" si="12"/>
        <v>126</v>
      </c>
      <c r="E79" s="3">
        <f t="shared" si="13"/>
        <v>122.33</v>
      </c>
      <c r="F79" s="4" t="str">
        <f t="shared" si="9"/>
        <v>0,7 =1+</v>
      </c>
      <c r="I79">
        <f t="shared" si="14"/>
        <v>76</v>
      </c>
      <c r="J79" s="3">
        <f t="shared" si="10"/>
        <v>73.786407766990294</v>
      </c>
      <c r="K79" s="5" t="str">
        <f t="shared" si="11"/>
        <v>3 =3</v>
      </c>
    </row>
    <row r="80" spans="4:11">
      <c r="D80">
        <f t="shared" si="12"/>
        <v>127</v>
      </c>
      <c r="E80" s="3">
        <f t="shared" si="13"/>
        <v>123.3</v>
      </c>
      <c r="F80" s="4" t="str">
        <f t="shared" si="9"/>
        <v>0,7 =1+</v>
      </c>
      <c r="I80">
        <f t="shared" si="14"/>
        <v>77</v>
      </c>
      <c r="J80" s="3">
        <f t="shared" si="10"/>
        <v>74.757281553398059</v>
      </c>
      <c r="K80" s="5" t="str">
        <f t="shared" si="11"/>
        <v>3 =3</v>
      </c>
    </row>
    <row r="81" spans="4:11">
      <c r="D81">
        <f t="shared" si="12"/>
        <v>128</v>
      </c>
      <c r="E81" s="3">
        <f t="shared" si="13"/>
        <v>124.27</v>
      </c>
      <c r="F81" s="4" t="str">
        <f t="shared" si="9"/>
        <v>0,7 =1+</v>
      </c>
      <c r="I81">
        <f t="shared" si="14"/>
        <v>78</v>
      </c>
      <c r="J81" s="3">
        <f t="shared" si="10"/>
        <v>75.728155339805824</v>
      </c>
      <c r="K81" s="5" t="str">
        <f t="shared" si="11"/>
        <v>3 =3</v>
      </c>
    </row>
    <row r="82" spans="4:11">
      <c r="D82">
        <f t="shared" si="12"/>
        <v>129</v>
      </c>
      <c r="E82" s="3">
        <f t="shared" si="13"/>
        <v>125.24</v>
      </c>
      <c r="F82" s="4" t="str">
        <f t="shared" si="9"/>
        <v>0,7 =1+</v>
      </c>
      <c r="I82">
        <f t="shared" si="14"/>
        <v>79</v>
      </c>
      <c r="J82" s="3">
        <f t="shared" si="10"/>
        <v>76.699029126213588</v>
      </c>
      <c r="K82" s="5" t="str">
        <f t="shared" si="11"/>
        <v>3 =3</v>
      </c>
    </row>
    <row r="83" spans="4:11">
      <c r="D83">
        <f t="shared" si="12"/>
        <v>130</v>
      </c>
      <c r="E83" s="3">
        <f t="shared" si="13"/>
        <v>126.21</v>
      </c>
      <c r="F83" s="4" t="str">
        <f t="shared" si="9"/>
        <v>0,7 =1+</v>
      </c>
      <c r="I83">
        <f t="shared" si="14"/>
        <v>80</v>
      </c>
      <c r="J83" s="3">
        <f t="shared" si="10"/>
        <v>77.669902912621353</v>
      </c>
      <c r="K83" s="5" t="str">
        <f t="shared" si="11"/>
        <v>2,7 =3+</v>
      </c>
    </row>
    <row r="84" spans="4:11">
      <c r="D84">
        <f t="shared" si="12"/>
        <v>131</v>
      </c>
      <c r="E84" s="3">
        <f t="shared" si="13"/>
        <v>127.18</v>
      </c>
      <c r="F84" s="4" t="str">
        <f t="shared" si="9"/>
        <v>0,7 =1+</v>
      </c>
      <c r="I84">
        <f t="shared" si="14"/>
        <v>81</v>
      </c>
      <c r="J84" s="3">
        <f t="shared" si="10"/>
        <v>78.640776699029118</v>
      </c>
      <c r="K84" s="5" t="str">
        <f t="shared" si="11"/>
        <v>2,7 =3+</v>
      </c>
    </row>
    <row r="85" spans="4:11">
      <c r="D85">
        <f t="shared" si="12"/>
        <v>132</v>
      </c>
      <c r="E85" s="3">
        <f t="shared" si="13"/>
        <v>128.16</v>
      </c>
      <c r="F85" s="4" t="str">
        <f t="shared" si="9"/>
        <v>0,7 =1+</v>
      </c>
      <c r="I85">
        <f t="shared" si="14"/>
        <v>82</v>
      </c>
      <c r="J85" s="3">
        <f t="shared" si="10"/>
        <v>79.611650485436897</v>
      </c>
      <c r="K85" s="5" t="str">
        <f t="shared" si="11"/>
        <v>2,7 =3+</v>
      </c>
    </row>
    <row r="86" spans="4:11">
      <c r="D86">
        <f t="shared" si="12"/>
        <v>133</v>
      </c>
      <c r="E86" s="3">
        <f t="shared" si="13"/>
        <v>129.13</v>
      </c>
      <c r="F86" s="4" t="str">
        <f t="shared" si="9"/>
        <v>0,7 =1+</v>
      </c>
      <c r="I86">
        <f t="shared" si="14"/>
        <v>83</v>
      </c>
      <c r="J86" s="3">
        <f t="shared" si="10"/>
        <v>80.582524271844662</v>
      </c>
      <c r="K86" s="5" t="str">
        <f t="shared" si="11"/>
        <v>2,7 =3+</v>
      </c>
    </row>
    <row r="87" spans="4:11">
      <c r="D87">
        <f t="shared" si="12"/>
        <v>134</v>
      </c>
      <c r="E87" s="3">
        <f t="shared" si="13"/>
        <v>130.1</v>
      </c>
      <c r="F87" s="4" t="str">
        <f t="shared" si="9"/>
        <v>0,7 =1+</v>
      </c>
      <c r="I87">
        <f t="shared" si="14"/>
        <v>84</v>
      </c>
      <c r="J87" s="3">
        <f t="shared" si="10"/>
        <v>81.553398058252426</v>
      </c>
      <c r="K87" s="5" t="str">
        <f t="shared" si="11"/>
        <v>2,3 =2-</v>
      </c>
    </row>
    <row r="88" spans="4:11">
      <c r="D88">
        <f t="shared" si="12"/>
        <v>135</v>
      </c>
      <c r="E88" s="3">
        <f t="shared" si="13"/>
        <v>131.07</v>
      </c>
      <c r="F88" s="4" t="str">
        <f t="shared" si="9"/>
        <v>0,7 =1+</v>
      </c>
      <c r="I88">
        <f t="shared" si="14"/>
        <v>85</v>
      </c>
      <c r="J88" s="3">
        <f t="shared" si="10"/>
        <v>82.524271844660191</v>
      </c>
      <c r="K88" s="5" t="str">
        <f t="shared" si="11"/>
        <v>2,3 =2-</v>
      </c>
    </row>
    <row r="89" spans="4:11">
      <c r="D89">
        <f t="shared" si="12"/>
        <v>136</v>
      </c>
      <c r="E89" s="3">
        <f t="shared" si="13"/>
        <v>132.04</v>
      </c>
      <c r="F89" s="4" t="str">
        <f t="shared" si="9"/>
        <v>0,7 =1+</v>
      </c>
      <c r="I89">
        <f t="shared" si="14"/>
        <v>86</v>
      </c>
      <c r="J89" s="3">
        <f t="shared" si="10"/>
        <v>83.495145631067956</v>
      </c>
      <c r="K89" s="5" t="str">
        <f t="shared" si="11"/>
        <v>2,3 =2-</v>
      </c>
    </row>
    <row r="90" spans="4:11">
      <c r="D90">
        <f t="shared" si="12"/>
        <v>137</v>
      </c>
      <c r="E90" s="3">
        <f t="shared" si="13"/>
        <v>133.01</v>
      </c>
      <c r="F90" s="4" t="str">
        <f t="shared" si="9"/>
        <v>0,7 =1+</v>
      </c>
      <c r="I90">
        <f t="shared" si="14"/>
        <v>87</v>
      </c>
      <c r="J90" s="3">
        <f t="shared" si="10"/>
        <v>84.466019417475721</v>
      </c>
      <c r="K90" s="5" t="str">
        <f t="shared" si="11"/>
        <v>2,3 =2-</v>
      </c>
    </row>
    <row r="91" spans="4:11">
      <c r="D91">
        <f t="shared" si="12"/>
        <v>138</v>
      </c>
      <c r="E91" s="3">
        <f t="shared" si="13"/>
        <v>133.97999999999999</v>
      </c>
      <c r="F91" s="4" t="str">
        <f t="shared" si="9"/>
        <v>0,7 =1+</v>
      </c>
      <c r="I91">
        <f t="shared" si="14"/>
        <v>88</v>
      </c>
      <c r="J91" s="3">
        <f t="shared" si="10"/>
        <v>85.4368932038835</v>
      </c>
      <c r="K91" s="5" t="str">
        <f t="shared" si="11"/>
        <v>2 =2</v>
      </c>
    </row>
    <row r="92" spans="4:11">
      <c r="D92">
        <f t="shared" si="12"/>
        <v>139</v>
      </c>
      <c r="E92" s="3">
        <f t="shared" si="13"/>
        <v>134.94999999999999</v>
      </c>
      <c r="F92" s="4" t="str">
        <f t="shared" si="9"/>
        <v>0,7 =1+</v>
      </c>
      <c r="I92">
        <f t="shared" si="14"/>
        <v>89</v>
      </c>
      <c r="J92" s="3">
        <f t="shared" si="10"/>
        <v>86.407766990291265</v>
      </c>
      <c r="K92" s="5" t="str">
        <f t="shared" si="11"/>
        <v>2 =2</v>
      </c>
    </row>
    <row r="93" spans="4:11">
      <c r="D93">
        <f t="shared" si="12"/>
        <v>140</v>
      </c>
      <c r="E93" s="3">
        <f t="shared" si="13"/>
        <v>135.91999999999999</v>
      </c>
      <c r="F93" s="4" t="str">
        <f t="shared" si="9"/>
        <v>0,7 =1+</v>
      </c>
      <c r="I93">
        <f t="shared" si="14"/>
        <v>90</v>
      </c>
      <c r="J93" s="3">
        <f t="shared" si="10"/>
        <v>87.378640776699029</v>
      </c>
      <c r="K93" s="5" t="str">
        <f t="shared" si="11"/>
        <v>2 =2</v>
      </c>
    </row>
    <row r="94" spans="4:11">
      <c r="D94">
        <f t="shared" si="12"/>
        <v>141</v>
      </c>
      <c r="E94" s="3">
        <f t="shared" si="13"/>
        <v>136.88999999999999</v>
      </c>
      <c r="F94" s="4" t="str">
        <f t="shared" si="9"/>
        <v>0,7 =1+</v>
      </c>
      <c r="I94">
        <f t="shared" si="14"/>
        <v>91</v>
      </c>
      <c r="J94" s="3">
        <f t="shared" si="10"/>
        <v>88.349514563106794</v>
      </c>
      <c r="K94" s="5" t="str">
        <f t="shared" si="11"/>
        <v>2 =2</v>
      </c>
    </row>
    <row r="95" spans="4:11">
      <c r="D95">
        <f t="shared" si="12"/>
        <v>142</v>
      </c>
      <c r="E95" s="3">
        <f t="shared" si="13"/>
        <v>137.86000000000001</v>
      </c>
      <c r="F95" s="4" t="str">
        <f t="shared" si="9"/>
        <v>0,7 =1+</v>
      </c>
      <c r="I95">
        <f t="shared" si="14"/>
        <v>92</v>
      </c>
      <c r="J95" s="3">
        <f t="shared" si="10"/>
        <v>89.320388349514559</v>
      </c>
      <c r="K95" s="5" t="str">
        <f t="shared" si="11"/>
        <v>1,7 =2+</v>
      </c>
    </row>
    <row r="96" spans="4:11">
      <c r="D96">
        <f t="shared" si="12"/>
        <v>143</v>
      </c>
      <c r="E96" s="3">
        <f t="shared" si="13"/>
        <v>138.83000000000001</v>
      </c>
      <c r="F96" s="4" t="str">
        <f t="shared" si="9"/>
        <v>0,7 =1+</v>
      </c>
      <c r="I96">
        <f t="shared" si="14"/>
        <v>93</v>
      </c>
      <c r="J96" s="3">
        <f t="shared" si="10"/>
        <v>90.291262135922324</v>
      </c>
      <c r="K96" s="5" t="str">
        <f t="shared" si="11"/>
        <v>1,7 =2+</v>
      </c>
    </row>
    <row r="97" spans="4:11">
      <c r="D97">
        <f t="shared" si="12"/>
        <v>144</v>
      </c>
      <c r="E97" s="3">
        <f t="shared" si="13"/>
        <v>139.81</v>
      </c>
      <c r="F97" s="4" t="str">
        <f t="shared" si="9"/>
        <v>0,7 =1+</v>
      </c>
      <c r="I97">
        <f t="shared" si="14"/>
        <v>94</v>
      </c>
      <c r="J97" s="3">
        <f t="shared" si="10"/>
        <v>91.262135922330089</v>
      </c>
      <c r="K97" s="5" t="str">
        <f t="shared" si="11"/>
        <v>1,7 =2+</v>
      </c>
    </row>
    <row r="98" spans="4:11">
      <c r="D98">
        <f t="shared" si="12"/>
        <v>145</v>
      </c>
      <c r="E98" s="3">
        <f t="shared" si="13"/>
        <v>140.78</v>
      </c>
      <c r="F98" s="4" t="str">
        <f t="shared" si="9"/>
        <v>0,7 =1+</v>
      </c>
      <c r="I98">
        <f t="shared" si="14"/>
        <v>95</v>
      </c>
      <c r="J98" s="3">
        <f t="shared" si="10"/>
        <v>92.233009708737868</v>
      </c>
      <c r="K98" s="5" t="str">
        <f t="shared" si="11"/>
        <v>1,3 =1-</v>
      </c>
    </row>
    <row r="99" spans="4:11">
      <c r="D99">
        <f t="shared" si="12"/>
        <v>146</v>
      </c>
      <c r="E99" s="3">
        <f t="shared" si="13"/>
        <v>141.75</v>
      </c>
      <c r="F99" s="4" t="str">
        <f t="shared" si="9"/>
        <v>0,7 =1+</v>
      </c>
      <c r="I99">
        <f t="shared" si="14"/>
        <v>96</v>
      </c>
      <c r="J99" s="3">
        <f t="shared" si="10"/>
        <v>93.203883495145632</v>
      </c>
      <c r="K99" s="5" t="str">
        <f t="shared" si="11"/>
        <v>1,3 =1-</v>
      </c>
    </row>
    <row r="100" spans="4:11">
      <c r="D100">
        <f t="shared" si="12"/>
        <v>147</v>
      </c>
      <c r="E100" s="3">
        <f t="shared" si="13"/>
        <v>142.72</v>
      </c>
      <c r="F100" s="4" t="str">
        <f t="shared" si="9"/>
        <v>0,7 =1+</v>
      </c>
      <c r="I100">
        <f t="shared" si="14"/>
        <v>97</v>
      </c>
      <c r="J100" s="3">
        <f t="shared" si="10"/>
        <v>94.174757281553397</v>
      </c>
      <c r="K100" s="5" t="str">
        <f t="shared" si="11"/>
        <v>1,3 =1-</v>
      </c>
    </row>
    <row r="101" spans="4:11">
      <c r="D101">
        <f t="shared" si="12"/>
        <v>148</v>
      </c>
      <c r="E101" s="3">
        <f t="shared" si="13"/>
        <v>143.69</v>
      </c>
      <c r="F101" s="4" t="str">
        <f t="shared" si="9"/>
        <v>0,7 =1+</v>
      </c>
      <c r="I101">
        <f t="shared" si="14"/>
        <v>98</v>
      </c>
      <c r="J101" s="3">
        <f t="shared" si="10"/>
        <v>95.145631067961162</v>
      </c>
      <c r="K101" s="5" t="str">
        <f t="shared" si="11"/>
        <v>1 =1</v>
      </c>
    </row>
    <row r="102" spans="4:11">
      <c r="D102">
        <f t="shared" si="12"/>
        <v>149</v>
      </c>
      <c r="E102" s="3">
        <f t="shared" si="13"/>
        <v>144.66</v>
      </c>
      <c r="F102" s="4" t="str">
        <f t="shared" si="9"/>
        <v>0,7 =1+</v>
      </c>
      <c r="I102">
        <f t="shared" si="14"/>
        <v>99</v>
      </c>
      <c r="J102" s="3">
        <f t="shared" si="10"/>
        <v>96.116504854368927</v>
      </c>
      <c r="K102" s="5" t="str">
        <f t="shared" si="11"/>
        <v>1 =1</v>
      </c>
    </row>
    <row r="103" spans="4:11">
      <c r="D103">
        <f t="shared" si="12"/>
        <v>150</v>
      </c>
      <c r="E103" s="3">
        <f t="shared" si="13"/>
        <v>145.63</v>
      </c>
      <c r="F103" s="4" t="str">
        <f t="shared" si="9"/>
        <v>0,7 =1+</v>
      </c>
      <c r="I103">
        <f t="shared" si="14"/>
        <v>100</v>
      </c>
      <c r="J103" s="3">
        <f t="shared" si="10"/>
        <v>97.087378640776691</v>
      </c>
      <c r="K103" s="5" t="str">
        <f t="shared" si="11"/>
        <v>1 =1</v>
      </c>
    </row>
    <row r="104" spans="4:11">
      <c r="D104">
        <f t="shared" si="12"/>
        <v>151</v>
      </c>
      <c r="E104" s="3">
        <f t="shared" si="13"/>
        <v>146.6</v>
      </c>
      <c r="F104" s="4" t="str">
        <f t="shared" si="9"/>
        <v>0,7 =1+</v>
      </c>
      <c r="I104">
        <f t="shared" si="14"/>
        <v>101</v>
      </c>
      <c r="J104" s="3">
        <f t="shared" si="10"/>
        <v>98.05825242718447</v>
      </c>
      <c r="K104" s="5" t="str">
        <f t="shared" si="11"/>
        <v>0,7 =1+</v>
      </c>
    </row>
    <row r="105" spans="4:11">
      <c r="D105">
        <f t="shared" si="12"/>
        <v>152</v>
      </c>
      <c r="E105" s="3">
        <f t="shared" si="13"/>
        <v>147.57</v>
      </c>
      <c r="F105" s="4" t="str">
        <f t="shared" si="9"/>
        <v>0,7 =1+</v>
      </c>
      <c r="I105">
        <f t="shared" si="14"/>
        <v>102</v>
      </c>
      <c r="J105" s="3">
        <f t="shared" si="10"/>
        <v>99.029126213592235</v>
      </c>
      <c r="K105" s="5" t="str">
        <f t="shared" si="11"/>
        <v>0,7 =1+</v>
      </c>
    </row>
    <row r="106" spans="4:11">
      <c r="D106">
        <f t="shared" si="12"/>
        <v>153</v>
      </c>
      <c r="E106" s="3">
        <f t="shared" si="13"/>
        <v>148.54</v>
      </c>
      <c r="F106" s="4" t="str">
        <f t="shared" si="9"/>
        <v>0,7 =1+</v>
      </c>
      <c r="I106">
        <f t="shared" si="14"/>
        <v>103</v>
      </c>
      <c r="J106" s="3">
        <f t="shared" si="10"/>
        <v>100</v>
      </c>
      <c r="K106" s="5" t="str">
        <f t="shared" si="11"/>
        <v>0,7 =1+</v>
      </c>
    </row>
    <row r="107" spans="4:11">
      <c r="D107">
        <f t="shared" si="12"/>
        <v>154</v>
      </c>
      <c r="E107" s="3">
        <f t="shared" si="13"/>
        <v>149.51</v>
      </c>
      <c r="F107" s="4" t="str">
        <f t="shared" si="9"/>
        <v>0,7 =1+</v>
      </c>
      <c r="I107">
        <f t="shared" si="14"/>
        <v>104</v>
      </c>
      <c r="J107" s="3">
        <f t="shared" si="10"/>
        <v>100.97087378640776</v>
      </c>
      <c r="K107" s="5" t="str">
        <f t="shared" si="11"/>
        <v>0,7 =1+</v>
      </c>
    </row>
    <row r="108" spans="4:11">
      <c r="D108">
        <f t="shared" si="12"/>
        <v>155</v>
      </c>
      <c r="E108" s="3">
        <f t="shared" si="13"/>
        <v>150.49</v>
      </c>
      <c r="F108" s="4" t="str">
        <f t="shared" si="9"/>
        <v>0,7 =1+</v>
      </c>
      <c r="I108">
        <f t="shared" si="14"/>
        <v>105</v>
      </c>
      <c r="J108" s="3">
        <f t="shared" si="10"/>
        <v>101.94174757281553</v>
      </c>
      <c r="K108" s="5" t="str">
        <f t="shared" si="11"/>
        <v>0,7 =1+</v>
      </c>
    </row>
    <row r="109" spans="4:11">
      <c r="D109">
        <f t="shared" si="12"/>
        <v>156</v>
      </c>
      <c r="E109" s="3">
        <f t="shared" si="13"/>
        <v>151.46</v>
      </c>
      <c r="F109" s="4" t="str">
        <f t="shared" si="9"/>
        <v>0,7 =1+</v>
      </c>
      <c r="I109">
        <f t="shared" si="14"/>
        <v>106</v>
      </c>
      <c r="J109" s="3">
        <f t="shared" si="10"/>
        <v>102.91262135922329</v>
      </c>
      <c r="K109" s="5" t="str">
        <f t="shared" si="11"/>
        <v>0,7 =1+</v>
      </c>
    </row>
    <row r="110" spans="4:11">
      <c r="D110">
        <f t="shared" si="12"/>
        <v>157</v>
      </c>
      <c r="E110" s="3">
        <f t="shared" si="13"/>
        <v>152.43</v>
      </c>
      <c r="F110" s="4" t="str">
        <f t="shared" si="9"/>
        <v>0,7 =1+</v>
      </c>
      <c r="I110">
        <f t="shared" si="14"/>
        <v>107</v>
      </c>
      <c r="J110" s="3">
        <f t="shared" si="10"/>
        <v>103.88349514563106</v>
      </c>
      <c r="K110" s="5" t="str">
        <f t="shared" si="11"/>
        <v>0,7 =1+</v>
      </c>
    </row>
    <row r="111" spans="4:11">
      <c r="D111">
        <f t="shared" si="12"/>
        <v>158</v>
      </c>
      <c r="E111" s="3">
        <f t="shared" si="13"/>
        <v>153.4</v>
      </c>
      <c r="F111" s="4" t="str">
        <f t="shared" si="9"/>
        <v>0,7 =1+</v>
      </c>
      <c r="I111">
        <f t="shared" si="14"/>
        <v>108</v>
      </c>
      <c r="J111" s="3">
        <f t="shared" si="10"/>
        <v>104.85436893203884</v>
      </c>
      <c r="K111" s="5" t="str">
        <f t="shared" si="11"/>
        <v>0,7 =1+</v>
      </c>
    </row>
    <row r="112" spans="4:11">
      <c r="D112">
        <f t="shared" si="12"/>
        <v>159</v>
      </c>
      <c r="E112" s="3">
        <f t="shared" si="13"/>
        <v>154.37</v>
      </c>
      <c r="F112" s="4" t="str">
        <f t="shared" si="9"/>
        <v>0,7 =1+</v>
      </c>
      <c r="I112">
        <f t="shared" si="14"/>
        <v>109</v>
      </c>
      <c r="J112" s="3">
        <f t="shared" si="10"/>
        <v>105.8252427184466</v>
      </c>
      <c r="K112" s="5" t="str">
        <f t="shared" si="11"/>
        <v>0,7 =1+</v>
      </c>
    </row>
    <row r="113" spans="4:11">
      <c r="D113">
        <f t="shared" si="12"/>
        <v>160</v>
      </c>
      <c r="E113" s="3">
        <f t="shared" si="13"/>
        <v>155.34</v>
      </c>
      <c r="F113" s="4" t="str">
        <f t="shared" si="9"/>
        <v>0,7 =1+</v>
      </c>
      <c r="I113">
        <f t="shared" si="14"/>
        <v>110</v>
      </c>
      <c r="J113" s="3">
        <f t="shared" si="10"/>
        <v>106.79611650485437</v>
      </c>
      <c r="K113" s="5" t="str">
        <f t="shared" si="11"/>
        <v>0,7 =1+</v>
      </c>
    </row>
    <row r="114" spans="4:11">
      <c r="D114">
        <f t="shared" si="12"/>
        <v>161</v>
      </c>
      <c r="E114" s="3">
        <f t="shared" si="13"/>
        <v>156.31</v>
      </c>
      <c r="F114" s="4" t="str">
        <f t="shared" si="9"/>
        <v>0,7 =1+</v>
      </c>
      <c r="I114">
        <f t="shared" si="14"/>
        <v>111</v>
      </c>
      <c r="J114" s="3">
        <f t="shared" si="10"/>
        <v>107.76699029126213</v>
      </c>
      <c r="K114" s="5" t="str">
        <f t="shared" si="11"/>
        <v>0,7 =1+</v>
      </c>
    </row>
    <row r="115" spans="4:11">
      <c r="D115">
        <f t="shared" si="12"/>
        <v>162</v>
      </c>
      <c r="E115" s="3">
        <f t="shared" si="13"/>
        <v>157.28</v>
      </c>
      <c r="F115" s="4" t="str">
        <f t="shared" si="9"/>
        <v>0,7 =1+</v>
      </c>
      <c r="I115">
        <f t="shared" si="14"/>
        <v>112</v>
      </c>
      <c r="J115" s="3">
        <f t="shared" si="10"/>
        <v>108.7378640776699</v>
      </c>
      <c r="K115" s="5" t="str">
        <f t="shared" si="11"/>
        <v>0,7 =1+</v>
      </c>
    </row>
    <row r="116" spans="4:11">
      <c r="D116">
        <f t="shared" si="12"/>
        <v>163</v>
      </c>
      <c r="E116" s="3">
        <f t="shared" si="13"/>
        <v>158.25</v>
      </c>
      <c r="F116" s="4" t="str">
        <f t="shared" si="9"/>
        <v>0,7 =1+</v>
      </c>
      <c r="I116">
        <f t="shared" si="14"/>
        <v>113</v>
      </c>
      <c r="J116" s="3">
        <f t="shared" si="10"/>
        <v>109.70873786407766</v>
      </c>
      <c r="K116" s="5" t="str">
        <f t="shared" si="11"/>
        <v>0,7 =1+</v>
      </c>
    </row>
    <row r="117" spans="4:11">
      <c r="D117">
        <f t="shared" si="12"/>
        <v>164</v>
      </c>
      <c r="E117" s="3">
        <f t="shared" si="13"/>
        <v>159.22</v>
      </c>
      <c r="F117" s="4" t="str">
        <f t="shared" si="9"/>
        <v>0,7 =1+</v>
      </c>
      <c r="I117">
        <f t="shared" si="14"/>
        <v>114</v>
      </c>
      <c r="J117" s="3">
        <f t="shared" si="10"/>
        <v>110.67961165048544</v>
      </c>
      <c r="K117" s="5" t="str">
        <f t="shared" si="11"/>
        <v>0,7 =1+</v>
      </c>
    </row>
    <row r="118" spans="4:11">
      <c r="D118">
        <f t="shared" si="12"/>
        <v>165</v>
      </c>
      <c r="E118" s="3">
        <f t="shared" si="13"/>
        <v>160.19</v>
      </c>
      <c r="F118" s="4" t="str">
        <f t="shared" si="9"/>
        <v>0,7 =1+</v>
      </c>
      <c r="I118">
        <f t="shared" si="14"/>
        <v>115</v>
      </c>
      <c r="J118" s="3">
        <f t="shared" si="10"/>
        <v>111.65048543689321</v>
      </c>
      <c r="K118" s="5" t="str">
        <f t="shared" si="11"/>
        <v>0,7 =1+</v>
      </c>
    </row>
    <row r="119" spans="4:11">
      <c r="D119">
        <f t="shared" si="12"/>
        <v>166</v>
      </c>
      <c r="E119" s="3">
        <f t="shared" si="13"/>
        <v>161.16999999999999</v>
      </c>
      <c r="F119" s="4" t="str">
        <f t="shared" si="9"/>
        <v>0,7 =1+</v>
      </c>
      <c r="I119">
        <f t="shared" si="14"/>
        <v>116</v>
      </c>
      <c r="J119" s="3">
        <f t="shared" si="10"/>
        <v>112.62135922330097</v>
      </c>
      <c r="K119" s="5" t="str">
        <f t="shared" si="11"/>
        <v>0,7 =1+</v>
      </c>
    </row>
    <row r="120" spans="4:11">
      <c r="D120">
        <f t="shared" si="12"/>
        <v>167</v>
      </c>
      <c r="E120" s="3">
        <f t="shared" si="13"/>
        <v>162.13999999999999</v>
      </c>
      <c r="F120" s="4" t="str">
        <f t="shared" si="9"/>
        <v>0,7 =1+</v>
      </c>
      <c r="I120">
        <f t="shared" si="14"/>
        <v>117</v>
      </c>
      <c r="J120" s="3">
        <f t="shared" si="10"/>
        <v>113.59223300970874</v>
      </c>
      <c r="K120" s="5" t="str">
        <f t="shared" si="11"/>
        <v>0,7 =1+</v>
      </c>
    </row>
    <row r="121" spans="4:11">
      <c r="D121">
        <f t="shared" si="12"/>
        <v>168</v>
      </c>
      <c r="E121" s="3">
        <f t="shared" si="13"/>
        <v>163.11000000000001</v>
      </c>
      <c r="F121" s="4" t="str">
        <f t="shared" si="9"/>
        <v>0,7 =1+</v>
      </c>
      <c r="I121">
        <f t="shared" si="14"/>
        <v>118</v>
      </c>
      <c r="J121" s="3">
        <f t="shared" si="10"/>
        <v>114.5631067961165</v>
      </c>
      <c r="K121" s="5" t="str">
        <f t="shared" si="11"/>
        <v>0,7 =1+</v>
      </c>
    </row>
    <row r="122" spans="4:11">
      <c r="D122">
        <f t="shared" si="12"/>
        <v>169</v>
      </c>
      <c r="E122" s="3">
        <f t="shared" si="13"/>
        <v>164.08</v>
      </c>
      <c r="F122" s="4" t="str">
        <f t="shared" si="9"/>
        <v>0,7 =1+</v>
      </c>
      <c r="I122">
        <f t="shared" si="14"/>
        <v>119</v>
      </c>
      <c r="J122" s="3">
        <f t="shared" si="10"/>
        <v>115.53398058252426</v>
      </c>
      <c r="K122" s="5" t="str">
        <f t="shared" si="11"/>
        <v>0,7 =1+</v>
      </c>
    </row>
    <row r="123" spans="4:11">
      <c r="D123">
        <f t="shared" si="12"/>
        <v>170</v>
      </c>
      <c r="E123" s="3">
        <f t="shared" si="13"/>
        <v>165.05</v>
      </c>
      <c r="F123" s="4" t="str">
        <f t="shared" si="9"/>
        <v>0,7 =1+</v>
      </c>
      <c r="I123">
        <f t="shared" si="14"/>
        <v>120</v>
      </c>
      <c r="J123" s="3">
        <f t="shared" si="10"/>
        <v>116.50485436893203</v>
      </c>
      <c r="K123" s="5" t="str">
        <f t="shared" si="11"/>
        <v>0,7 =1+</v>
      </c>
    </row>
    <row r="124" spans="4:11">
      <c r="D124">
        <f t="shared" si="12"/>
        <v>171</v>
      </c>
      <c r="E124" s="3">
        <f t="shared" si="13"/>
        <v>166.02</v>
      </c>
      <c r="F124" s="4" t="str">
        <f t="shared" si="9"/>
        <v>0,7 =1+</v>
      </c>
      <c r="I124">
        <f t="shared" si="14"/>
        <v>121</v>
      </c>
      <c r="J124" s="3">
        <f t="shared" si="10"/>
        <v>117.47572815533981</v>
      </c>
      <c r="K124" s="5" t="str">
        <f t="shared" si="11"/>
        <v>0,7 =1+</v>
      </c>
    </row>
    <row r="125" spans="4:11">
      <c r="D125">
        <f t="shared" si="12"/>
        <v>172</v>
      </c>
      <c r="E125" s="3">
        <f t="shared" si="13"/>
        <v>166.99</v>
      </c>
      <c r="F125" s="4" t="str">
        <f t="shared" si="9"/>
        <v>0,7 =1+</v>
      </c>
      <c r="I125">
        <f t="shared" si="14"/>
        <v>122</v>
      </c>
      <c r="J125" s="3">
        <f t="shared" si="10"/>
        <v>118.44660194174757</v>
      </c>
      <c r="K125" s="5" t="str">
        <f t="shared" si="11"/>
        <v>0,7 =1+</v>
      </c>
    </row>
    <row r="126" spans="4:11">
      <c r="D126">
        <f t="shared" si="12"/>
        <v>173</v>
      </c>
      <c r="E126" s="3">
        <f t="shared" si="13"/>
        <v>167.96</v>
      </c>
      <c r="F126" s="4" t="str">
        <f t="shared" si="9"/>
        <v>0,7 =1+</v>
      </c>
      <c r="I126">
        <f t="shared" si="14"/>
        <v>123</v>
      </c>
      <c r="J126" s="3">
        <f t="shared" si="10"/>
        <v>119.41747572815534</v>
      </c>
      <c r="K126" s="5" t="str">
        <f t="shared" si="11"/>
        <v>0,7 =1+</v>
      </c>
    </row>
    <row r="127" spans="4:11">
      <c r="D127">
        <f t="shared" si="12"/>
        <v>174</v>
      </c>
      <c r="E127" s="3">
        <f t="shared" si="13"/>
        <v>168.93</v>
      </c>
      <c r="F127" s="4" t="str">
        <f t="shared" si="9"/>
        <v>0,7 =1+</v>
      </c>
      <c r="I127">
        <f t="shared" si="14"/>
        <v>124</v>
      </c>
      <c r="J127" s="3">
        <f t="shared" si="10"/>
        <v>120.3883495145631</v>
      </c>
      <c r="K127" s="5" t="str">
        <f t="shared" si="11"/>
        <v>0,7 =1+</v>
      </c>
    </row>
    <row r="128" spans="4:11">
      <c r="D128">
        <f t="shared" si="12"/>
        <v>175</v>
      </c>
      <c r="E128" s="3">
        <f t="shared" si="13"/>
        <v>169.9</v>
      </c>
      <c r="F128" s="4" t="str">
        <f t="shared" si="9"/>
        <v>0,7 =1+</v>
      </c>
      <c r="I128">
        <f t="shared" si="14"/>
        <v>125</v>
      </c>
      <c r="J128" s="3">
        <f t="shared" si="10"/>
        <v>121.35922330097087</v>
      </c>
      <c r="K128" s="5" t="str">
        <f t="shared" si="11"/>
        <v>0,7 =1+</v>
      </c>
    </row>
    <row r="129" spans="4:11">
      <c r="D129">
        <f t="shared" si="12"/>
        <v>176</v>
      </c>
      <c r="E129" s="3">
        <f t="shared" si="13"/>
        <v>170.87</v>
      </c>
      <c r="F129" s="4" t="str">
        <f t="shared" si="9"/>
        <v>0,7 =1+</v>
      </c>
      <c r="I129">
        <f t="shared" si="14"/>
        <v>126</v>
      </c>
      <c r="J129" s="3">
        <f t="shared" si="10"/>
        <v>122.33009708737863</v>
      </c>
      <c r="K129" s="5" t="str">
        <f t="shared" si="11"/>
        <v>0,7 =1+</v>
      </c>
    </row>
    <row r="130" spans="4:11">
      <c r="D130">
        <f t="shared" si="12"/>
        <v>177</v>
      </c>
      <c r="E130" s="3">
        <f t="shared" si="13"/>
        <v>171.84</v>
      </c>
      <c r="F130" s="4" t="str">
        <f t="shared" si="9"/>
        <v>0,7 =1+</v>
      </c>
      <c r="I130">
        <f t="shared" si="14"/>
        <v>127</v>
      </c>
      <c r="J130" s="3">
        <f t="shared" si="10"/>
        <v>123.30097087378641</v>
      </c>
      <c r="K130" s="5" t="str">
        <f t="shared" si="11"/>
        <v>0,7 =1+</v>
      </c>
    </row>
    <row r="131" spans="4:11">
      <c r="D131">
        <f t="shared" si="12"/>
        <v>178</v>
      </c>
      <c r="E131" s="3">
        <f t="shared" si="13"/>
        <v>172.82</v>
      </c>
      <c r="F131" s="4" t="str">
        <f t="shared" si="9"/>
        <v>0,7 =1+</v>
      </c>
      <c r="I131">
        <f t="shared" si="14"/>
        <v>128</v>
      </c>
      <c r="J131" s="3">
        <f t="shared" si="10"/>
        <v>124.27184466019418</v>
      </c>
      <c r="K131" s="5" t="str">
        <f t="shared" si="11"/>
        <v>0,7 =1+</v>
      </c>
    </row>
    <row r="132" spans="4:11">
      <c r="D132">
        <f t="shared" si="12"/>
        <v>179</v>
      </c>
      <c r="E132" s="3">
        <f t="shared" si="13"/>
        <v>173.79</v>
      </c>
      <c r="F132" s="4" t="str">
        <f t="shared" ref="F132:F155" si="15">LOOKUP(E132,$A$159:$B$179)</f>
        <v>0,7 =1+</v>
      </c>
      <c r="I132">
        <f t="shared" si="14"/>
        <v>129</v>
      </c>
      <c r="J132" s="3">
        <f t="shared" ref="J132:J195" si="16">I132/($A$2/100)</f>
        <v>125.24271844660194</v>
      </c>
      <c r="K132" s="5" t="str">
        <f t="shared" ref="K132:K195" si="17">LOOKUP(J132,$A$159:$B$179)</f>
        <v>0,7 =1+</v>
      </c>
    </row>
    <row r="133" spans="4:11">
      <c r="D133">
        <f t="shared" ref="D133:D155" si="18">D132+$A$4</f>
        <v>180</v>
      </c>
      <c r="E133" s="3">
        <f t="shared" ref="E133:E155" si="19">ROUND(D133/$A$2*100,2)</f>
        <v>174.76</v>
      </c>
      <c r="F133" s="4" t="str">
        <f t="shared" si="15"/>
        <v>0,7 =1+</v>
      </c>
      <c r="I133">
        <f t="shared" ref="I133:I196" si="20">I132+$A$4</f>
        <v>130</v>
      </c>
      <c r="J133" s="3">
        <f t="shared" si="16"/>
        <v>126.21359223300971</v>
      </c>
      <c r="K133" s="5" t="str">
        <f t="shared" si="17"/>
        <v>0,7 =1+</v>
      </c>
    </row>
    <row r="134" spans="4:11">
      <c r="D134">
        <f t="shared" si="18"/>
        <v>181</v>
      </c>
      <c r="E134" s="3">
        <f t="shared" si="19"/>
        <v>175.73</v>
      </c>
      <c r="F134" s="4" t="str">
        <f t="shared" si="15"/>
        <v>0,7 =1+</v>
      </c>
      <c r="I134">
        <f t="shared" si="20"/>
        <v>131</v>
      </c>
      <c r="J134" s="3">
        <f t="shared" si="16"/>
        <v>127.18446601941747</v>
      </c>
      <c r="K134" s="5" t="str">
        <f t="shared" si="17"/>
        <v>0,7 =1+</v>
      </c>
    </row>
    <row r="135" spans="4:11">
      <c r="D135">
        <f t="shared" si="18"/>
        <v>182</v>
      </c>
      <c r="E135" s="3">
        <f t="shared" si="19"/>
        <v>176.7</v>
      </c>
      <c r="F135" s="4" t="str">
        <f t="shared" si="15"/>
        <v>0,7 =1+</v>
      </c>
      <c r="I135">
        <f t="shared" si="20"/>
        <v>132</v>
      </c>
      <c r="J135" s="3">
        <f t="shared" si="16"/>
        <v>128.15533980582524</v>
      </c>
      <c r="K135" s="5" t="str">
        <f t="shared" si="17"/>
        <v>0,7 =1+</v>
      </c>
    </row>
    <row r="136" spans="4:11">
      <c r="D136">
        <f t="shared" si="18"/>
        <v>183</v>
      </c>
      <c r="E136" s="3">
        <f t="shared" si="19"/>
        <v>177.67</v>
      </c>
      <c r="F136" s="4" t="str">
        <f t="shared" si="15"/>
        <v>0,7 =1+</v>
      </c>
      <c r="I136">
        <f t="shared" si="20"/>
        <v>133</v>
      </c>
      <c r="J136" s="3">
        <f t="shared" si="16"/>
        <v>129.126213592233</v>
      </c>
      <c r="K136" s="5" t="str">
        <f t="shared" si="17"/>
        <v>0,7 =1+</v>
      </c>
    </row>
    <row r="137" spans="4:11">
      <c r="D137">
        <f t="shared" si="18"/>
        <v>184</v>
      </c>
      <c r="E137" s="3">
        <f t="shared" si="19"/>
        <v>178.64</v>
      </c>
      <c r="F137" s="4" t="str">
        <f t="shared" si="15"/>
        <v>0,7 =1+</v>
      </c>
      <c r="I137">
        <f t="shared" si="20"/>
        <v>134</v>
      </c>
      <c r="J137" s="3">
        <f t="shared" si="16"/>
        <v>130.09708737864077</v>
      </c>
      <c r="K137" s="5" t="str">
        <f t="shared" si="17"/>
        <v>0,7 =1+</v>
      </c>
    </row>
    <row r="138" spans="4:11">
      <c r="D138">
        <f t="shared" si="18"/>
        <v>185</v>
      </c>
      <c r="E138" s="3">
        <f t="shared" si="19"/>
        <v>179.61</v>
      </c>
      <c r="F138" s="4" t="str">
        <f t="shared" si="15"/>
        <v>0,7 =1+</v>
      </c>
      <c r="I138">
        <f t="shared" si="20"/>
        <v>135</v>
      </c>
      <c r="J138" s="3">
        <f t="shared" si="16"/>
        <v>131.06796116504853</v>
      </c>
      <c r="K138" s="5" t="str">
        <f t="shared" si="17"/>
        <v>0,7 =1+</v>
      </c>
    </row>
    <row r="139" spans="4:11">
      <c r="D139">
        <f t="shared" si="18"/>
        <v>186</v>
      </c>
      <c r="E139" s="3">
        <f t="shared" si="19"/>
        <v>180.58</v>
      </c>
      <c r="F139" s="4" t="str">
        <f t="shared" si="15"/>
        <v>0,7 =1+</v>
      </c>
      <c r="I139">
        <f t="shared" si="20"/>
        <v>136</v>
      </c>
      <c r="J139" s="3">
        <f t="shared" si="16"/>
        <v>132.03883495145629</v>
      </c>
      <c r="K139" s="5" t="str">
        <f t="shared" si="17"/>
        <v>0,7 =1+</v>
      </c>
    </row>
    <row r="140" spans="4:11">
      <c r="D140">
        <f t="shared" si="18"/>
        <v>187</v>
      </c>
      <c r="E140" s="3">
        <f t="shared" si="19"/>
        <v>181.55</v>
      </c>
      <c r="F140" s="4" t="str">
        <f t="shared" si="15"/>
        <v>0,7 =1+</v>
      </c>
      <c r="I140">
        <f t="shared" si="20"/>
        <v>137</v>
      </c>
      <c r="J140" s="3">
        <f t="shared" si="16"/>
        <v>133.00970873786409</v>
      </c>
      <c r="K140" s="5" t="str">
        <f t="shared" si="17"/>
        <v>0,7 =1+</v>
      </c>
    </row>
    <row r="141" spans="4:11">
      <c r="D141">
        <f t="shared" si="18"/>
        <v>188</v>
      </c>
      <c r="E141" s="3">
        <f t="shared" si="19"/>
        <v>182.52</v>
      </c>
      <c r="F141" s="4" t="str">
        <f t="shared" si="15"/>
        <v>0,7 =1+</v>
      </c>
      <c r="I141">
        <f t="shared" si="20"/>
        <v>138</v>
      </c>
      <c r="J141" s="3">
        <f t="shared" si="16"/>
        <v>133.98058252427185</v>
      </c>
      <c r="K141" s="5" t="str">
        <f t="shared" si="17"/>
        <v>0,7 =1+</v>
      </c>
    </row>
    <row r="142" spans="4:11">
      <c r="D142">
        <f t="shared" si="18"/>
        <v>189</v>
      </c>
      <c r="E142" s="3">
        <f t="shared" si="19"/>
        <v>183.5</v>
      </c>
      <c r="F142" s="4" t="str">
        <f t="shared" si="15"/>
        <v>0,7 =1+</v>
      </c>
      <c r="I142">
        <f t="shared" si="20"/>
        <v>139</v>
      </c>
      <c r="J142" s="3">
        <f t="shared" si="16"/>
        <v>134.95145631067962</v>
      </c>
      <c r="K142" s="5" t="str">
        <f t="shared" si="17"/>
        <v>0,7 =1+</v>
      </c>
    </row>
    <row r="143" spans="4:11">
      <c r="D143">
        <f t="shared" si="18"/>
        <v>190</v>
      </c>
      <c r="E143" s="3">
        <f t="shared" si="19"/>
        <v>184.47</v>
      </c>
      <c r="F143" s="4" t="str">
        <f t="shared" si="15"/>
        <v>0,7 =1+</v>
      </c>
      <c r="I143">
        <f t="shared" si="20"/>
        <v>140</v>
      </c>
      <c r="J143" s="3">
        <f t="shared" si="16"/>
        <v>135.92233009708738</v>
      </c>
      <c r="K143" s="5" t="str">
        <f t="shared" si="17"/>
        <v>0,7 =1+</v>
      </c>
    </row>
    <row r="144" spans="4:11">
      <c r="D144">
        <f t="shared" si="18"/>
        <v>191</v>
      </c>
      <c r="E144" s="3">
        <f t="shared" si="19"/>
        <v>185.44</v>
      </c>
      <c r="F144" s="4" t="str">
        <f t="shared" si="15"/>
        <v>0,7 =1+</v>
      </c>
      <c r="I144">
        <f t="shared" si="20"/>
        <v>141</v>
      </c>
      <c r="J144" s="3">
        <f t="shared" si="16"/>
        <v>136.89320388349515</v>
      </c>
      <c r="K144" s="5" t="str">
        <f t="shared" si="17"/>
        <v>0,7 =1+</v>
      </c>
    </row>
    <row r="145" spans="1:11">
      <c r="D145">
        <f t="shared" si="18"/>
        <v>192</v>
      </c>
      <c r="E145" s="3">
        <f t="shared" si="19"/>
        <v>186.41</v>
      </c>
      <c r="F145" s="4" t="str">
        <f t="shared" si="15"/>
        <v>0,7 =1+</v>
      </c>
      <c r="I145">
        <f t="shared" si="20"/>
        <v>142</v>
      </c>
      <c r="J145" s="3">
        <f t="shared" si="16"/>
        <v>137.86407766990291</v>
      </c>
      <c r="K145" s="5" t="str">
        <f t="shared" si="17"/>
        <v>0,7 =1+</v>
      </c>
    </row>
    <row r="146" spans="1:11">
      <c r="D146">
        <f t="shared" si="18"/>
        <v>193</v>
      </c>
      <c r="E146" s="3">
        <f t="shared" si="19"/>
        <v>187.38</v>
      </c>
      <c r="F146" s="4" t="str">
        <f t="shared" si="15"/>
        <v>0,7 =1+</v>
      </c>
      <c r="I146">
        <f t="shared" si="20"/>
        <v>143</v>
      </c>
      <c r="J146" s="3">
        <f t="shared" si="16"/>
        <v>138.83495145631068</v>
      </c>
      <c r="K146" s="5" t="str">
        <f t="shared" si="17"/>
        <v>0,7 =1+</v>
      </c>
    </row>
    <row r="147" spans="1:11">
      <c r="D147">
        <f t="shared" si="18"/>
        <v>194</v>
      </c>
      <c r="E147" s="3">
        <f t="shared" si="19"/>
        <v>188.35</v>
      </c>
      <c r="F147" s="4" t="str">
        <f t="shared" si="15"/>
        <v>0,7 =1+</v>
      </c>
      <c r="I147">
        <f t="shared" si="20"/>
        <v>144</v>
      </c>
      <c r="J147" s="3">
        <f t="shared" si="16"/>
        <v>139.80582524271844</v>
      </c>
      <c r="K147" s="5" t="str">
        <f t="shared" si="17"/>
        <v>0,7 =1+</v>
      </c>
    </row>
    <row r="148" spans="1:11">
      <c r="D148">
        <f t="shared" si="18"/>
        <v>195</v>
      </c>
      <c r="E148" s="3">
        <f t="shared" si="19"/>
        <v>189.32</v>
      </c>
      <c r="F148" s="4" t="str">
        <f t="shared" si="15"/>
        <v>0,7 =1+</v>
      </c>
      <c r="I148">
        <f t="shared" si="20"/>
        <v>145</v>
      </c>
      <c r="J148" s="3">
        <f t="shared" si="16"/>
        <v>140.77669902912621</v>
      </c>
      <c r="K148" s="5" t="str">
        <f t="shared" si="17"/>
        <v>0,7 =1+</v>
      </c>
    </row>
    <row r="149" spans="1:11">
      <c r="D149">
        <f t="shared" si="18"/>
        <v>196</v>
      </c>
      <c r="E149" s="3">
        <f t="shared" si="19"/>
        <v>190.29</v>
      </c>
      <c r="F149" s="4" t="str">
        <f t="shared" si="15"/>
        <v>0,7 =1+</v>
      </c>
      <c r="I149">
        <f t="shared" si="20"/>
        <v>146</v>
      </c>
      <c r="J149" s="3">
        <f t="shared" si="16"/>
        <v>141.74757281553397</v>
      </c>
      <c r="K149" s="5" t="str">
        <f t="shared" si="17"/>
        <v>0,7 =1+</v>
      </c>
    </row>
    <row r="150" spans="1:11">
      <c r="D150">
        <f t="shared" si="18"/>
        <v>197</v>
      </c>
      <c r="E150" s="3">
        <f t="shared" si="19"/>
        <v>191.26</v>
      </c>
      <c r="F150" s="4" t="str">
        <f t="shared" si="15"/>
        <v>0,7 =1+</v>
      </c>
      <c r="I150">
        <f t="shared" si="20"/>
        <v>147</v>
      </c>
      <c r="J150" s="3">
        <f t="shared" si="16"/>
        <v>142.71844660194174</v>
      </c>
      <c r="K150" s="5" t="str">
        <f t="shared" si="17"/>
        <v>0,7 =1+</v>
      </c>
    </row>
    <row r="151" spans="1:11">
      <c r="D151">
        <f t="shared" si="18"/>
        <v>198</v>
      </c>
      <c r="E151" s="3">
        <f t="shared" si="19"/>
        <v>192.23</v>
      </c>
      <c r="F151" s="4" t="str">
        <f t="shared" si="15"/>
        <v>0,7 =1+</v>
      </c>
      <c r="I151">
        <f t="shared" si="20"/>
        <v>148</v>
      </c>
      <c r="J151" s="3">
        <f t="shared" si="16"/>
        <v>143.6893203883495</v>
      </c>
      <c r="K151" s="5" t="str">
        <f t="shared" si="17"/>
        <v>0,7 =1+</v>
      </c>
    </row>
    <row r="152" spans="1:11">
      <c r="D152">
        <f t="shared" si="18"/>
        <v>199</v>
      </c>
      <c r="E152" s="3">
        <f t="shared" si="19"/>
        <v>193.2</v>
      </c>
      <c r="F152" s="4" t="str">
        <f t="shared" si="15"/>
        <v>0,7 =1+</v>
      </c>
      <c r="I152">
        <f t="shared" si="20"/>
        <v>149</v>
      </c>
      <c r="J152" s="3">
        <f t="shared" si="16"/>
        <v>144.66019417475727</v>
      </c>
      <c r="K152" s="5" t="str">
        <f t="shared" si="17"/>
        <v>0,7 =1+</v>
      </c>
    </row>
    <row r="153" spans="1:11">
      <c r="D153">
        <f t="shared" si="18"/>
        <v>200</v>
      </c>
      <c r="E153" s="3">
        <f t="shared" si="19"/>
        <v>194.17</v>
      </c>
      <c r="F153" s="4" t="str">
        <f t="shared" si="15"/>
        <v>0,7 =1+</v>
      </c>
      <c r="I153">
        <f t="shared" si="20"/>
        <v>150</v>
      </c>
      <c r="J153" s="3">
        <f t="shared" si="16"/>
        <v>145.63106796116506</v>
      </c>
      <c r="K153" s="5" t="str">
        <f t="shared" si="17"/>
        <v>0,7 =1+</v>
      </c>
    </row>
    <row r="154" spans="1:11">
      <c r="D154">
        <f t="shared" si="18"/>
        <v>201</v>
      </c>
      <c r="E154" s="3">
        <f t="shared" si="19"/>
        <v>195.15</v>
      </c>
      <c r="F154" s="4" t="str">
        <f t="shared" si="15"/>
        <v>0,7 =1+</v>
      </c>
      <c r="I154">
        <f t="shared" si="20"/>
        <v>151</v>
      </c>
      <c r="J154" s="3">
        <f t="shared" si="16"/>
        <v>146.60194174757282</v>
      </c>
      <c r="K154" s="5" t="str">
        <f t="shared" si="17"/>
        <v>0,7 =1+</v>
      </c>
    </row>
    <row r="155" spans="1:11">
      <c r="D155">
        <f t="shared" si="18"/>
        <v>202</v>
      </c>
      <c r="E155" s="3">
        <f t="shared" si="19"/>
        <v>196.12</v>
      </c>
      <c r="F155" s="4" t="str">
        <f t="shared" si="15"/>
        <v>0,7 =1+</v>
      </c>
      <c r="I155">
        <f t="shared" si="20"/>
        <v>152</v>
      </c>
      <c r="J155" s="3">
        <f t="shared" si="16"/>
        <v>147.57281553398059</v>
      </c>
      <c r="K155" s="5" t="str">
        <f t="shared" si="17"/>
        <v>0,7 =1+</v>
      </c>
    </row>
    <row r="156" spans="1:11">
      <c r="I156">
        <f t="shared" si="20"/>
        <v>153</v>
      </c>
      <c r="J156" s="3">
        <f t="shared" si="16"/>
        <v>148.54368932038835</v>
      </c>
      <c r="K156" s="5" t="str">
        <f t="shared" si="17"/>
        <v>0,7 =1+</v>
      </c>
    </row>
    <row r="157" spans="1:11">
      <c r="I157">
        <f t="shared" si="20"/>
        <v>154</v>
      </c>
      <c r="J157" s="3">
        <f t="shared" si="16"/>
        <v>149.51456310679612</v>
      </c>
      <c r="K157" s="5" t="str">
        <f t="shared" si="17"/>
        <v>0,7 =1+</v>
      </c>
    </row>
    <row r="158" spans="1:11">
      <c r="I158">
        <f t="shared" si="20"/>
        <v>155</v>
      </c>
      <c r="J158" s="3">
        <f t="shared" si="16"/>
        <v>150.48543689320388</v>
      </c>
      <c r="K158" s="5" t="str">
        <f t="shared" si="17"/>
        <v>0,7 =1+</v>
      </c>
    </row>
    <row r="159" spans="1:11" hidden="1">
      <c r="A159">
        <v>0</v>
      </c>
      <c r="B159" s="12" t="str">
        <f>6&amp;" =6"</f>
        <v>6 =6</v>
      </c>
      <c r="C159">
        <v>0</v>
      </c>
      <c r="E159">
        <v>0.7</v>
      </c>
      <c r="I159">
        <f t="shared" si="20"/>
        <v>156</v>
      </c>
      <c r="J159" s="3">
        <f t="shared" si="16"/>
        <v>151.45631067961165</v>
      </c>
      <c r="K159" s="5" t="str">
        <f t="shared" si="17"/>
        <v>0,7 =1+</v>
      </c>
    </row>
    <row r="160" spans="1:11" hidden="1">
      <c r="A160">
        <v>19.989999999999998</v>
      </c>
      <c r="B160" s="12" t="str">
        <f>6&amp;" =6"</f>
        <v>6 =6</v>
      </c>
      <c r="C160">
        <v>19.989999999999998</v>
      </c>
      <c r="E160">
        <v>1</v>
      </c>
      <c r="I160">
        <f t="shared" si="20"/>
        <v>157</v>
      </c>
      <c r="J160" s="3">
        <f t="shared" si="16"/>
        <v>152.42718446601941</v>
      </c>
      <c r="K160" s="5" t="str">
        <f t="shared" si="17"/>
        <v>0,7 =1+</v>
      </c>
    </row>
    <row r="161" spans="1:11" hidden="1">
      <c r="A161">
        <v>20</v>
      </c>
      <c r="B161" s="12" t="str">
        <f>5.7&amp;" =6+"</f>
        <v>5,7 =6+</v>
      </c>
      <c r="C161">
        <v>20</v>
      </c>
      <c r="E161">
        <v>1.3</v>
      </c>
      <c r="I161">
        <f t="shared" si="20"/>
        <v>158</v>
      </c>
      <c r="J161" s="3">
        <f t="shared" si="16"/>
        <v>153.39805825242718</v>
      </c>
      <c r="K161" s="5" t="str">
        <f t="shared" si="17"/>
        <v>0,7 =1+</v>
      </c>
    </row>
    <row r="162" spans="1:11" hidden="1">
      <c r="A162">
        <v>30</v>
      </c>
      <c r="B162" s="12" t="str">
        <f>5.3&amp;" =5-"</f>
        <v>5,3 =5-</v>
      </c>
      <c r="C162">
        <v>30</v>
      </c>
      <c r="E162">
        <v>1.7</v>
      </c>
      <c r="I162">
        <f t="shared" si="20"/>
        <v>159</v>
      </c>
      <c r="J162" s="3">
        <f t="shared" si="16"/>
        <v>154.36893203883494</v>
      </c>
      <c r="K162" s="5" t="str">
        <f t="shared" si="17"/>
        <v>0,7 =1+</v>
      </c>
    </row>
    <row r="163" spans="1:11" hidden="1">
      <c r="A163">
        <v>37</v>
      </c>
      <c r="B163" s="13" t="str">
        <f>5&amp;" =5"</f>
        <v>5 =5</v>
      </c>
      <c r="C163">
        <v>35</v>
      </c>
      <c r="E163">
        <v>2</v>
      </c>
      <c r="I163">
        <f t="shared" si="20"/>
        <v>160</v>
      </c>
      <c r="J163" s="3">
        <f t="shared" si="16"/>
        <v>155.33980582524271</v>
      </c>
      <c r="K163" s="5" t="str">
        <f t="shared" si="17"/>
        <v>0,7 =1+</v>
      </c>
    </row>
    <row r="164" spans="1:11" hidden="1">
      <c r="A164">
        <v>44</v>
      </c>
      <c r="B164" s="12" t="str">
        <f>4.7&amp;" =5+"</f>
        <v>4,7 =5+</v>
      </c>
      <c r="C164">
        <v>42</v>
      </c>
      <c r="E164">
        <v>2.2999999999999998</v>
      </c>
      <c r="I164">
        <f t="shared" si="20"/>
        <v>161</v>
      </c>
      <c r="J164" s="3">
        <f t="shared" si="16"/>
        <v>156.31067961165047</v>
      </c>
      <c r="K164" s="5" t="str">
        <f t="shared" si="17"/>
        <v>0,7 =1+</v>
      </c>
    </row>
    <row r="165" spans="1:11" hidden="1">
      <c r="A165">
        <v>50</v>
      </c>
      <c r="B165" s="12" t="str">
        <f>4.3&amp;" =4-"</f>
        <v>4,3 =4-</v>
      </c>
      <c r="C165">
        <v>50</v>
      </c>
      <c r="E165">
        <v>2.7</v>
      </c>
      <c r="I165">
        <f t="shared" si="20"/>
        <v>162</v>
      </c>
      <c r="J165" s="3">
        <f t="shared" si="16"/>
        <v>157.28155339805824</v>
      </c>
      <c r="K165" s="5" t="str">
        <f t="shared" si="17"/>
        <v>0,7 =1+</v>
      </c>
    </row>
    <row r="166" spans="1:11" hidden="1">
      <c r="A166">
        <v>56</v>
      </c>
      <c r="B166" s="13" t="str">
        <f>4&amp;" =4"</f>
        <v>4 =4</v>
      </c>
      <c r="C166">
        <v>55</v>
      </c>
      <c r="E166">
        <v>3</v>
      </c>
      <c r="I166">
        <f t="shared" si="20"/>
        <v>163</v>
      </c>
      <c r="J166" s="3">
        <f t="shared" si="16"/>
        <v>158.25242718446603</v>
      </c>
      <c r="K166" s="5" t="str">
        <f t="shared" si="17"/>
        <v>0,7 =1+</v>
      </c>
    </row>
    <row r="167" spans="1:11" hidden="1">
      <c r="A167">
        <v>62</v>
      </c>
      <c r="B167" s="12" t="str">
        <f>3.7&amp;" =4+"</f>
        <v>3,7 =4+</v>
      </c>
      <c r="C167">
        <v>61</v>
      </c>
      <c r="E167">
        <v>3.3</v>
      </c>
      <c r="I167">
        <f t="shared" si="20"/>
        <v>164</v>
      </c>
      <c r="J167" s="3">
        <f t="shared" si="16"/>
        <v>159.22330097087379</v>
      </c>
      <c r="K167" s="5" t="str">
        <f t="shared" si="17"/>
        <v>0,7 =1+</v>
      </c>
    </row>
    <row r="168" spans="1:11" hidden="1">
      <c r="A168">
        <v>67</v>
      </c>
      <c r="B168" s="12" t="str">
        <f>3.3&amp;" =3-"</f>
        <v>3,3 =3-</v>
      </c>
      <c r="C168">
        <v>67</v>
      </c>
      <c r="E168">
        <v>3.7</v>
      </c>
      <c r="I168">
        <f t="shared" si="20"/>
        <v>165</v>
      </c>
      <c r="J168" s="3">
        <f t="shared" si="16"/>
        <v>160.19417475728156</v>
      </c>
      <c r="K168" s="5" t="str">
        <f t="shared" si="17"/>
        <v>0,7 =1+</v>
      </c>
    </row>
    <row r="169" spans="1:11" hidden="1">
      <c r="A169">
        <v>72</v>
      </c>
      <c r="B169" s="13" t="str">
        <f>3&amp;" =3"</f>
        <v>3 =3</v>
      </c>
      <c r="C169">
        <v>71</v>
      </c>
      <c r="E169">
        <v>4</v>
      </c>
      <c r="I169">
        <f t="shared" si="20"/>
        <v>166</v>
      </c>
      <c r="J169" s="3">
        <f t="shared" si="16"/>
        <v>161.16504854368932</v>
      </c>
      <c r="K169" s="5" t="str">
        <f t="shared" si="17"/>
        <v>0,7 =1+</v>
      </c>
    </row>
    <row r="170" spans="1:11" hidden="1">
      <c r="A170">
        <v>77</v>
      </c>
      <c r="B170" s="12" t="str">
        <f>2.7&amp;" =3+"</f>
        <v>2,7 =3+</v>
      </c>
      <c r="C170">
        <v>76</v>
      </c>
      <c r="E170">
        <v>4.3</v>
      </c>
      <c r="I170">
        <f t="shared" si="20"/>
        <v>167</v>
      </c>
      <c r="J170" s="3">
        <f t="shared" si="16"/>
        <v>162.13592233009709</v>
      </c>
      <c r="K170" s="5" t="str">
        <f t="shared" si="17"/>
        <v>0,7 =1+</v>
      </c>
    </row>
    <row r="171" spans="1:11" hidden="1">
      <c r="A171">
        <v>81</v>
      </c>
      <c r="B171" s="12" t="str">
        <f>2.3&amp;" =2-"</f>
        <v>2,3 =2-</v>
      </c>
      <c r="C171">
        <v>81</v>
      </c>
      <c r="E171">
        <v>4.7</v>
      </c>
      <c r="I171">
        <f t="shared" si="20"/>
        <v>168</v>
      </c>
      <c r="J171" s="3">
        <f t="shared" si="16"/>
        <v>163.10679611650485</v>
      </c>
      <c r="K171" s="5" t="str">
        <f t="shared" si="17"/>
        <v>0,7 =1+</v>
      </c>
    </row>
    <row r="172" spans="1:11" hidden="1">
      <c r="A172">
        <v>85</v>
      </c>
      <c r="B172" s="13" t="str">
        <f>2&amp;" =2"</f>
        <v>2 =2</v>
      </c>
      <c r="C172">
        <v>84</v>
      </c>
      <c r="E172">
        <v>5</v>
      </c>
      <c r="I172">
        <f t="shared" si="20"/>
        <v>169</v>
      </c>
      <c r="J172" s="3">
        <f t="shared" si="16"/>
        <v>164.07766990291262</v>
      </c>
      <c r="K172" s="5" t="str">
        <f t="shared" si="17"/>
        <v>0,7 =1+</v>
      </c>
    </row>
    <row r="173" spans="1:11" hidden="1">
      <c r="A173">
        <v>89</v>
      </c>
      <c r="B173" s="12" t="str">
        <f>1.7&amp;" =2+"</f>
        <v>1,7 =2+</v>
      </c>
      <c r="C173">
        <v>88</v>
      </c>
      <c r="E173">
        <v>5.3</v>
      </c>
      <c r="I173">
        <f t="shared" si="20"/>
        <v>170</v>
      </c>
      <c r="J173" s="3">
        <f t="shared" si="16"/>
        <v>165.04854368932038</v>
      </c>
      <c r="K173" s="5" t="str">
        <f t="shared" si="17"/>
        <v>0,7 =1+</v>
      </c>
    </row>
    <row r="174" spans="1:11" hidden="1">
      <c r="A174">
        <v>92</v>
      </c>
      <c r="B174" s="12" t="str">
        <f>1.3&amp;" =1-"</f>
        <v>1,3 =1-</v>
      </c>
      <c r="C174">
        <v>92</v>
      </c>
      <c r="E174">
        <v>5.7</v>
      </c>
      <c r="I174">
        <f t="shared" si="20"/>
        <v>171</v>
      </c>
      <c r="J174" s="3">
        <f t="shared" si="16"/>
        <v>166.01941747572815</v>
      </c>
      <c r="K174" s="5" t="str">
        <f t="shared" si="17"/>
        <v>0,7 =1+</v>
      </c>
    </row>
    <row r="175" spans="1:11" hidden="1">
      <c r="A175">
        <v>95</v>
      </c>
      <c r="B175" s="13" t="str">
        <f>1&amp;" =1"</f>
        <v>1 =1</v>
      </c>
      <c r="C175">
        <v>95</v>
      </c>
      <c r="E175">
        <v>6</v>
      </c>
      <c r="I175">
        <f t="shared" si="20"/>
        <v>172</v>
      </c>
      <c r="J175" s="3">
        <f t="shared" si="16"/>
        <v>166.99029126213591</v>
      </c>
      <c r="K175" s="5" t="str">
        <f t="shared" si="17"/>
        <v>0,7 =1+</v>
      </c>
    </row>
    <row r="176" spans="1:11" hidden="1">
      <c r="A176">
        <v>98</v>
      </c>
      <c r="B176" s="12" t="str">
        <f>0.7&amp;" =1+"</f>
        <v>0,7 =1+</v>
      </c>
      <c r="C176">
        <v>95</v>
      </c>
      <c r="I176">
        <f t="shared" si="20"/>
        <v>173</v>
      </c>
      <c r="J176" s="3">
        <f t="shared" si="16"/>
        <v>167.96116504854368</v>
      </c>
      <c r="K176" s="5" t="str">
        <f t="shared" si="17"/>
        <v>0,7 =1+</v>
      </c>
    </row>
    <row r="177" spans="1:11" hidden="1">
      <c r="A177">
        <v>100</v>
      </c>
      <c r="B177" s="12" t="str">
        <f>0.7&amp;" =1+"</f>
        <v>0,7 =1+</v>
      </c>
      <c r="C177">
        <v>100</v>
      </c>
      <c r="I177">
        <f t="shared" si="20"/>
        <v>174</v>
      </c>
      <c r="J177" s="3">
        <f t="shared" si="16"/>
        <v>168.93203883495144</v>
      </c>
      <c r="K177" s="5" t="str">
        <f t="shared" si="17"/>
        <v>0,7 =1+</v>
      </c>
    </row>
    <row r="178" spans="1:11" hidden="1">
      <c r="A178">
        <v>101</v>
      </c>
      <c r="B178" s="12" t="str">
        <f>0.7&amp;" =1+"</f>
        <v>0,7 =1+</v>
      </c>
      <c r="C178">
        <v>101</v>
      </c>
      <c r="I178">
        <f t="shared" si="20"/>
        <v>175</v>
      </c>
      <c r="J178" s="3">
        <f t="shared" si="16"/>
        <v>169.90291262135921</v>
      </c>
      <c r="K178" s="5" t="str">
        <f t="shared" si="17"/>
        <v>0,7 =1+</v>
      </c>
    </row>
    <row r="179" spans="1:11" hidden="1">
      <c r="A179">
        <v>102</v>
      </c>
      <c r="B179" s="13" t="str">
        <f>0.7&amp;" =1+"</f>
        <v>0,7 =1+</v>
      </c>
      <c r="C179">
        <v>102</v>
      </c>
      <c r="I179">
        <f t="shared" si="20"/>
        <v>176</v>
      </c>
      <c r="J179" s="3">
        <f t="shared" si="16"/>
        <v>170.873786407767</v>
      </c>
      <c r="K179" s="5" t="str">
        <f t="shared" si="17"/>
        <v>0,7 =1+</v>
      </c>
    </row>
    <row r="180" spans="1:11" hidden="1">
      <c r="I180">
        <f t="shared" si="20"/>
        <v>177</v>
      </c>
      <c r="J180" s="3">
        <f t="shared" si="16"/>
        <v>171.84466019417476</v>
      </c>
      <c r="K180" s="5" t="str">
        <f t="shared" si="17"/>
        <v>0,7 =1+</v>
      </c>
    </row>
    <row r="181" spans="1:11" hidden="1">
      <c r="I181">
        <f t="shared" si="20"/>
        <v>178</v>
      </c>
      <c r="J181" s="3">
        <f t="shared" si="16"/>
        <v>172.81553398058253</v>
      </c>
      <c r="K181" s="5" t="str">
        <f t="shared" si="17"/>
        <v>0,7 =1+</v>
      </c>
    </row>
    <row r="182" spans="1:11">
      <c r="I182">
        <f t="shared" si="20"/>
        <v>179</v>
      </c>
      <c r="J182" s="3">
        <f t="shared" si="16"/>
        <v>173.78640776699029</v>
      </c>
      <c r="K182" s="5" t="str">
        <f t="shared" si="17"/>
        <v>0,7 =1+</v>
      </c>
    </row>
    <row r="183" spans="1:11">
      <c r="I183">
        <f t="shared" si="20"/>
        <v>180</v>
      </c>
      <c r="J183" s="3">
        <f t="shared" si="16"/>
        <v>174.75728155339806</v>
      </c>
      <c r="K183" s="5" t="str">
        <f t="shared" si="17"/>
        <v>0,7 =1+</v>
      </c>
    </row>
    <row r="184" spans="1:11">
      <c r="I184">
        <f t="shared" si="20"/>
        <v>181</v>
      </c>
      <c r="J184" s="3">
        <f t="shared" si="16"/>
        <v>175.72815533980582</v>
      </c>
      <c r="K184" s="5" t="str">
        <f t="shared" si="17"/>
        <v>0,7 =1+</v>
      </c>
    </row>
    <row r="185" spans="1:11">
      <c r="I185">
        <f t="shared" si="20"/>
        <v>182</v>
      </c>
      <c r="J185" s="3">
        <f t="shared" si="16"/>
        <v>176.69902912621359</v>
      </c>
      <c r="K185" s="5" t="str">
        <f t="shared" si="17"/>
        <v>0,7 =1+</v>
      </c>
    </row>
    <row r="186" spans="1:11">
      <c r="I186">
        <f t="shared" si="20"/>
        <v>183</v>
      </c>
      <c r="J186" s="3">
        <f t="shared" si="16"/>
        <v>177.66990291262135</v>
      </c>
      <c r="K186" s="5" t="str">
        <f t="shared" si="17"/>
        <v>0,7 =1+</v>
      </c>
    </row>
    <row r="187" spans="1:11">
      <c r="I187">
        <f t="shared" si="20"/>
        <v>184</v>
      </c>
      <c r="J187" s="3">
        <f t="shared" si="16"/>
        <v>178.64077669902912</v>
      </c>
      <c r="K187" s="5" t="str">
        <f t="shared" si="17"/>
        <v>0,7 =1+</v>
      </c>
    </row>
    <row r="188" spans="1:11">
      <c r="I188">
        <f t="shared" si="20"/>
        <v>185</v>
      </c>
      <c r="J188" s="3">
        <f t="shared" si="16"/>
        <v>179.61165048543688</v>
      </c>
      <c r="K188" s="5" t="str">
        <f t="shared" si="17"/>
        <v>0,7 =1+</v>
      </c>
    </row>
    <row r="189" spans="1:11">
      <c r="I189">
        <f t="shared" si="20"/>
        <v>186</v>
      </c>
      <c r="J189" s="3">
        <f t="shared" si="16"/>
        <v>180.58252427184465</v>
      </c>
      <c r="K189" s="5" t="str">
        <f t="shared" si="17"/>
        <v>0,7 =1+</v>
      </c>
    </row>
    <row r="190" spans="1:11">
      <c r="I190">
        <f t="shared" si="20"/>
        <v>187</v>
      </c>
      <c r="J190" s="3">
        <f t="shared" si="16"/>
        <v>181.55339805825241</v>
      </c>
      <c r="K190" s="5" t="str">
        <f t="shared" si="17"/>
        <v>0,7 =1+</v>
      </c>
    </row>
    <row r="191" spans="1:11">
      <c r="I191">
        <f t="shared" si="20"/>
        <v>188</v>
      </c>
      <c r="J191" s="3">
        <f t="shared" si="16"/>
        <v>182.52427184466018</v>
      </c>
      <c r="K191" s="5" t="str">
        <f t="shared" si="17"/>
        <v>0,7 =1+</v>
      </c>
    </row>
    <row r="192" spans="1:11">
      <c r="I192">
        <f t="shared" si="20"/>
        <v>189</v>
      </c>
      <c r="J192" s="3">
        <f t="shared" si="16"/>
        <v>183.49514563106797</v>
      </c>
      <c r="K192" s="5" t="str">
        <f t="shared" si="17"/>
        <v>0,7 =1+</v>
      </c>
    </row>
    <row r="193" spans="9:11">
      <c r="I193">
        <f t="shared" si="20"/>
        <v>190</v>
      </c>
      <c r="J193" s="3">
        <f t="shared" si="16"/>
        <v>184.46601941747574</v>
      </c>
      <c r="K193" s="5" t="str">
        <f t="shared" si="17"/>
        <v>0,7 =1+</v>
      </c>
    </row>
    <row r="194" spans="9:11">
      <c r="I194">
        <f t="shared" si="20"/>
        <v>191</v>
      </c>
      <c r="J194" s="3">
        <f t="shared" si="16"/>
        <v>185.4368932038835</v>
      </c>
      <c r="K194" s="5" t="str">
        <f t="shared" si="17"/>
        <v>0,7 =1+</v>
      </c>
    </row>
    <row r="195" spans="9:11">
      <c r="I195">
        <f t="shared" si="20"/>
        <v>192</v>
      </c>
      <c r="J195" s="3">
        <f t="shared" si="16"/>
        <v>186.40776699029126</v>
      </c>
      <c r="K195" s="5" t="str">
        <f t="shared" si="17"/>
        <v>0,7 =1+</v>
      </c>
    </row>
    <row r="196" spans="9:11">
      <c r="I196">
        <f t="shared" si="20"/>
        <v>193</v>
      </c>
      <c r="J196" s="3">
        <f t="shared" ref="J196:J205" si="21">I196/($A$2/100)</f>
        <v>187.37864077669903</v>
      </c>
      <c r="K196" s="5" t="str">
        <f t="shared" ref="K196:K205" si="22">LOOKUP(J196,$A$159:$B$179)</f>
        <v>0,7 =1+</v>
      </c>
    </row>
    <row r="197" spans="9:11">
      <c r="I197">
        <f t="shared" ref="I197:I205" si="23">I196+$A$4</f>
        <v>194</v>
      </c>
      <c r="J197" s="3">
        <f t="shared" si="21"/>
        <v>188.34951456310679</v>
      </c>
      <c r="K197" s="5" t="str">
        <f t="shared" si="22"/>
        <v>0,7 =1+</v>
      </c>
    </row>
    <row r="198" spans="9:11">
      <c r="I198">
        <f t="shared" si="23"/>
        <v>195</v>
      </c>
      <c r="J198" s="3">
        <f t="shared" si="21"/>
        <v>189.32038834951456</v>
      </c>
      <c r="K198" s="5" t="str">
        <f t="shared" si="22"/>
        <v>0,7 =1+</v>
      </c>
    </row>
    <row r="199" spans="9:11">
      <c r="I199">
        <f t="shared" si="23"/>
        <v>196</v>
      </c>
      <c r="J199" s="3">
        <f t="shared" si="21"/>
        <v>190.29126213592232</v>
      </c>
      <c r="K199" s="5" t="str">
        <f t="shared" si="22"/>
        <v>0,7 =1+</v>
      </c>
    </row>
    <row r="200" spans="9:11">
      <c r="I200">
        <f t="shared" si="23"/>
        <v>197</v>
      </c>
      <c r="J200" s="3">
        <f t="shared" si="21"/>
        <v>191.26213592233009</v>
      </c>
      <c r="K200" s="5" t="str">
        <f t="shared" si="22"/>
        <v>0,7 =1+</v>
      </c>
    </row>
    <row r="201" spans="9:11">
      <c r="I201">
        <f t="shared" si="23"/>
        <v>198</v>
      </c>
      <c r="J201" s="3">
        <f t="shared" si="21"/>
        <v>192.23300970873785</v>
      </c>
      <c r="K201" s="5" t="str">
        <f t="shared" si="22"/>
        <v>0,7 =1+</v>
      </c>
    </row>
    <row r="202" spans="9:11">
      <c r="I202">
        <f t="shared" si="23"/>
        <v>199</v>
      </c>
      <c r="J202" s="3">
        <f t="shared" si="21"/>
        <v>193.20388349514562</v>
      </c>
      <c r="K202" s="5" t="str">
        <f t="shared" si="22"/>
        <v>0,7 =1+</v>
      </c>
    </row>
    <row r="203" spans="9:11">
      <c r="I203">
        <f t="shared" si="23"/>
        <v>200</v>
      </c>
      <c r="J203" s="3">
        <f t="shared" si="21"/>
        <v>194.17475728155338</v>
      </c>
      <c r="K203" s="5" t="str">
        <f t="shared" si="22"/>
        <v>0,7 =1+</v>
      </c>
    </row>
    <row r="204" spans="9:11">
      <c r="I204">
        <f t="shared" si="23"/>
        <v>201</v>
      </c>
      <c r="J204" s="3">
        <f t="shared" si="21"/>
        <v>195.14563106796115</v>
      </c>
      <c r="K204" s="5" t="str">
        <f t="shared" si="22"/>
        <v>0,7 =1+</v>
      </c>
    </row>
    <row r="205" spans="9:11">
      <c r="I205">
        <f t="shared" si="23"/>
        <v>202</v>
      </c>
      <c r="J205" s="3">
        <f t="shared" si="21"/>
        <v>196.11650485436894</v>
      </c>
      <c r="K205" s="5" t="str">
        <f t="shared" si="22"/>
        <v>0,7 =1+</v>
      </c>
    </row>
  </sheetData>
  <printOptions headings="1" gridLines="1"/>
  <pageMargins left="0.70866141732283472" right="0.70866141732283472" top="0.78740157480314965" bottom="0.78740157480314965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67"/>
  <sheetViews>
    <sheetView tabSelected="1" workbookViewId="0">
      <selection activeCell="A37" sqref="A37"/>
    </sheetView>
  </sheetViews>
  <sheetFormatPr baseColWidth="10" defaultRowHeight="15"/>
  <cols>
    <col min="1" max="1" width="16.5703125" customWidth="1"/>
    <col min="2" max="2" width="15.85546875" customWidth="1"/>
    <col min="10" max="10" width="8" customWidth="1"/>
    <col min="11" max="11" width="7.28515625" customWidth="1"/>
    <col min="12" max="12" width="6.28515625" customWidth="1"/>
    <col min="13" max="13" width="6.85546875" customWidth="1"/>
    <col min="14" max="14" width="6" customWidth="1"/>
  </cols>
  <sheetData>
    <row r="1" spans="1:21">
      <c r="A1" t="s">
        <v>5</v>
      </c>
      <c r="B1" s="14"/>
      <c r="C1" s="49" t="s">
        <v>6</v>
      </c>
      <c r="D1" t="s">
        <v>7</v>
      </c>
      <c r="E1" s="14"/>
      <c r="F1" t="s">
        <v>8</v>
      </c>
      <c r="G1" s="14"/>
      <c r="J1" s="15"/>
    </row>
    <row r="2" spans="1:21">
      <c r="C2" s="50"/>
      <c r="J2" s="15"/>
    </row>
    <row r="3" spans="1:21">
      <c r="A3" t="s">
        <v>9</v>
      </c>
      <c r="C3" s="50"/>
      <c r="D3" s="16" t="str">
        <f>IF(SUM(E3:I3)/COUNT(E3:I3)&lt;&gt;1,"Gewichtet","")</f>
        <v/>
      </c>
      <c r="E3" s="46">
        <v>1</v>
      </c>
      <c r="F3" s="46">
        <v>1</v>
      </c>
      <c r="G3" s="46">
        <v>1</v>
      </c>
      <c r="H3" s="46">
        <v>1</v>
      </c>
      <c r="I3" s="46">
        <v>1</v>
      </c>
      <c r="J3" s="15">
        <f>E3</f>
        <v>1</v>
      </c>
      <c r="K3">
        <f t="shared" ref="K3:N3" si="0">F3</f>
        <v>1</v>
      </c>
      <c r="L3">
        <f t="shared" si="0"/>
        <v>1</v>
      </c>
      <c r="M3">
        <f t="shared" si="0"/>
        <v>1</v>
      </c>
      <c r="N3">
        <f t="shared" si="0"/>
        <v>1</v>
      </c>
      <c r="P3" s="48" t="str">
        <f>IF(SUM(E3:I3)/COUNT(E3:I3)&lt;&gt;1,IF(SUM(E3:I3)&lt;&gt;1,99,""),"")</f>
        <v/>
      </c>
      <c r="Q3" t="str">
        <f>IF(P3=99,"Gewichtung stimmt nicht[z.B.: 1/3 ist als =1/3 zu schreiben! - Gewichtete Summe = 100%]","")</f>
        <v/>
      </c>
      <c r="S3" s="47"/>
    </row>
    <row r="4" spans="1:21">
      <c r="C4" s="50"/>
      <c r="J4" s="15"/>
      <c r="R4" s="51" t="s">
        <v>10</v>
      </c>
      <c r="S4" s="51"/>
    </row>
    <row r="5" spans="1:21" ht="15.75" thickBot="1">
      <c r="A5" s="17" t="s">
        <v>11</v>
      </c>
      <c r="B5" s="17" t="s">
        <v>12</v>
      </c>
      <c r="C5" t="s">
        <v>13</v>
      </c>
      <c r="D5" t="s">
        <v>14</v>
      </c>
      <c r="E5" s="18" t="s">
        <v>15</v>
      </c>
      <c r="F5" s="18" t="s">
        <v>16</v>
      </c>
      <c r="G5" s="18" t="s">
        <v>17</v>
      </c>
      <c r="H5" s="18" t="s">
        <v>18</v>
      </c>
      <c r="I5" s="18" t="s">
        <v>19</v>
      </c>
      <c r="J5" s="19" t="s">
        <v>20</v>
      </c>
      <c r="K5" s="18" t="s">
        <v>21</v>
      </c>
      <c r="L5" s="18" t="s">
        <v>22</v>
      </c>
      <c r="M5" s="18" t="s">
        <v>23</v>
      </c>
      <c r="N5" s="18" t="s">
        <v>24</v>
      </c>
      <c r="O5" s="18" t="s">
        <v>25</v>
      </c>
      <c r="P5" s="18" t="s">
        <v>26</v>
      </c>
      <c r="Q5" s="18" t="s">
        <v>27</v>
      </c>
      <c r="R5" s="20" t="s">
        <v>28</v>
      </c>
      <c r="S5" s="20" t="s">
        <v>29</v>
      </c>
      <c r="T5" s="18" t="s">
        <v>30</v>
      </c>
      <c r="U5" s="18" t="s">
        <v>11</v>
      </c>
    </row>
    <row r="6" spans="1:21" ht="15.75" thickTop="1">
      <c r="A6" s="44" t="s">
        <v>39</v>
      </c>
      <c r="B6" s="45"/>
      <c r="C6" s="21" t="str">
        <f>IFERROR((IFERROR(ROUND((E6*$E$3+F6*$F$3+G6*$G$3+H6*$H$3+I6*$I$3)/SUMIF(E6:I6,"&gt;=,7",$E$3:$I$3),2),"")+IFERROR(ROUND((J6*$J$3+K6*$K$3+L6*$L$3+M6*$M$3+N6*$N$3)/SUMIF(J6:N6,"&gt;=,7",$J$3:$N$3),2),""))/2,"")</f>
        <v/>
      </c>
      <c r="D6" s="22" t="str">
        <f t="shared" ref="D6:D38" si="1">IFERROR(VLOOKUP(Q6,nottab,2),"")</f>
        <v/>
      </c>
      <c r="E6" s="23"/>
      <c r="F6" s="23"/>
      <c r="G6" s="23"/>
      <c r="H6" s="23"/>
      <c r="I6" s="24"/>
      <c r="J6" s="25"/>
      <c r="K6" s="23"/>
      <c r="L6" s="23"/>
      <c r="M6" s="23"/>
      <c r="N6" s="23"/>
      <c r="O6" s="26" t="str">
        <f>IFERROR(IF(AND(R6&gt;0,S6&gt;0),R6,ROUND((E6*$E$3+F6*$F$3+G6*$G$3+H6*$H$3+I6*$I$3)/SUMIF(E6:I6,"&gt;=,7",$E$3:$I$3),2)),"")</f>
        <v/>
      </c>
      <c r="P6" s="26" t="str">
        <f>IFERROR(IF(AND(R6&gt;0,S6&gt;0),S6,ROUND((J6*$J$3+K6*$K$3+L6*$L$3+M6*$M$3+N6*$N$3)/SUMIF(J6:N6,"&gt;=,7",$J$3:$N$3),2)),"")</f>
        <v/>
      </c>
      <c r="Q6" s="3" t="str">
        <f>IFERROR(ROUND(AVERAGE(O6:P6),2),"")</f>
        <v/>
      </c>
      <c r="R6" s="27"/>
      <c r="S6" s="27"/>
      <c r="T6" s="28" t="str">
        <f t="shared" ref="T6:T38" si="2">IFERROR(VLOOKUP(Q6,nottab,3),"")</f>
        <v/>
      </c>
      <c r="U6" s="29" t="str">
        <f>A6</f>
        <v>Namen aus Schülerexport holen</v>
      </c>
    </row>
    <row r="7" spans="1:21">
      <c r="A7" s="31" t="s">
        <v>40</v>
      </c>
      <c r="B7" s="32"/>
      <c r="C7" s="21" t="str">
        <f t="shared" ref="C7:C38" si="3">IFERROR((IFERROR(ROUND((E7*$E$3+F7*$F$3+G7*$G$3+H7*$H$3+I7*$I$3)/SUMIF(E7:I7,"&gt;=,7",$E$3:$I$3),2),"")+IFERROR(ROUND((J7*$J$3+K7*$K$3+L7*$L$3+M7*$M$3+N7*$N$3)/SUMIF(J7:N7,"&gt;=,7",$J$3:$N$3),2),""))/2,"")</f>
        <v/>
      </c>
      <c r="D7" s="22" t="str">
        <f t="shared" si="1"/>
        <v/>
      </c>
      <c r="E7" s="23"/>
      <c r="F7" s="23"/>
      <c r="G7" s="23"/>
      <c r="H7" s="23"/>
      <c r="I7" s="24"/>
      <c r="J7" s="25"/>
      <c r="K7" s="23"/>
      <c r="L7" s="23"/>
      <c r="M7" s="23"/>
      <c r="N7" s="23"/>
      <c r="O7" s="26" t="str">
        <f t="shared" ref="O7:O38" si="4">IFERROR(IF(AND(R7&gt;0,S7&gt;0),R7,ROUND((E7*$E$3+F7*$F$3+G7*$G$3+H7*$H$3+I7*$I$3)/SUMIF(E7:I7,"&gt;=,7",$E$3:$I$3),2)),"")</f>
        <v/>
      </c>
      <c r="P7" s="26" t="str">
        <f t="shared" ref="P7:P38" si="5">IFERROR(IF(AND(R7&gt;0,S7&gt;0),S7,ROUND((J7*$J$3+K7*$K$3+L7*$L$3+M7*$M$3+N7*$N$3)/SUMIF(J7:N7,"&gt;=,7",$J$3:$N$3),2)),"")</f>
        <v/>
      </c>
      <c r="Q7" s="3" t="str">
        <f t="shared" ref="Q7:Q38" si="6">IFERROR(ROUND(AVERAGE(O7:P7),2),"")</f>
        <v/>
      </c>
      <c r="R7" s="27"/>
      <c r="S7" s="27"/>
      <c r="T7" s="28" t="str">
        <f t="shared" si="2"/>
        <v/>
      </c>
      <c r="U7" s="29" t="str">
        <f t="shared" ref="U7:U38" si="7">A7</f>
        <v>Prozentzahlen nur ändern, falls</v>
      </c>
    </row>
    <row r="8" spans="1:21">
      <c r="A8" s="31" t="s">
        <v>41</v>
      </c>
      <c r="B8" s="32"/>
      <c r="C8" s="21" t="str">
        <f t="shared" si="3"/>
        <v/>
      </c>
      <c r="D8" s="22" t="str">
        <f t="shared" si="1"/>
        <v/>
      </c>
      <c r="E8" s="23"/>
      <c r="F8" s="23"/>
      <c r="G8" s="23"/>
      <c r="H8" s="23"/>
      <c r="I8" s="24"/>
      <c r="J8" s="25"/>
      <c r="K8" s="23"/>
      <c r="L8" s="23"/>
      <c r="M8" s="23"/>
      <c r="N8" s="23"/>
      <c r="O8" s="26" t="str">
        <f t="shared" si="4"/>
        <v/>
      </c>
      <c r="P8" s="26" t="str">
        <f t="shared" si="5"/>
        <v/>
      </c>
      <c r="Q8" s="3" t="str">
        <f t="shared" si="6"/>
        <v/>
      </c>
      <c r="R8" s="27"/>
      <c r="S8" s="27"/>
      <c r="T8" s="28" t="str">
        <f t="shared" si="2"/>
        <v/>
      </c>
      <c r="U8" s="29" t="str">
        <f t="shared" si="7"/>
        <v>besondere Gewichtung</v>
      </c>
    </row>
    <row r="9" spans="1:21">
      <c r="A9" s="31" t="s">
        <v>42</v>
      </c>
      <c r="B9" s="32"/>
      <c r="C9" s="21" t="str">
        <f t="shared" si="3"/>
        <v/>
      </c>
      <c r="D9" s="22" t="str">
        <f t="shared" si="1"/>
        <v/>
      </c>
      <c r="E9" s="23"/>
      <c r="F9" s="23"/>
      <c r="G9" s="23"/>
      <c r="H9" s="23"/>
      <c r="I9" s="24"/>
      <c r="J9" s="25"/>
      <c r="K9" s="23"/>
      <c r="L9" s="23"/>
      <c r="M9" s="23"/>
      <c r="N9" s="23"/>
      <c r="O9" s="26" t="str">
        <f t="shared" si="4"/>
        <v/>
      </c>
      <c r="P9" s="26" t="str">
        <f t="shared" si="5"/>
        <v/>
      </c>
      <c r="Q9" s="3" t="str">
        <f t="shared" si="6"/>
        <v/>
      </c>
      <c r="R9" s="27"/>
      <c r="S9" s="27"/>
      <c r="T9" s="28" t="str">
        <f t="shared" si="2"/>
        <v/>
      </c>
      <c r="U9" s="29" t="str">
        <f t="shared" si="7"/>
        <v>Falls allerdings mehrere Teilfächer</v>
      </c>
    </row>
    <row r="10" spans="1:21">
      <c r="A10" s="31" t="s">
        <v>43</v>
      </c>
      <c r="B10" s="32"/>
      <c r="C10" s="21" t="str">
        <f t="shared" si="3"/>
        <v/>
      </c>
      <c r="D10" s="22" t="str">
        <f t="shared" si="1"/>
        <v/>
      </c>
      <c r="E10" s="23"/>
      <c r="F10" s="23"/>
      <c r="G10" s="23"/>
      <c r="H10" s="23"/>
      <c r="I10" s="24"/>
      <c r="J10" s="25"/>
      <c r="K10" s="23"/>
      <c r="L10" s="23"/>
      <c r="M10" s="23"/>
      <c r="N10" s="23"/>
      <c r="O10" s="26" t="str">
        <f t="shared" si="4"/>
        <v/>
      </c>
      <c r="P10" s="26" t="str">
        <f t="shared" si="5"/>
        <v/>
      </c>
      <c r="Q10" s="3" t="str">
        <f t="shared" si="6"/>
        <v/>
      </c>
      <c r="R10" s="27"/>
      <c r="S10" s="27"/>
      <c r="T10" s="28" t="str">
        <f t="shared" si="2"/>
        <v/>
      </c>
      <c r="U10" s="29" t="str">
        <f t="shared" si="7"/>
        <v>mit fester Gewichtung dann</v>
      </c>
    </row>
    <row r="11" spans="1:21">
      <c r="A11" s="31" t="s">
        <v>44</v>
      </c>
      <c r="B11" s="32"/>
      <c r="C11" s="21" t="str">
        <f t="shared" si="3"/>
        <v/>
      </c>
      <c r="D11" s="22" t="str">
        <f t="shared" si="1"/>
        <v/>
      </c>
      <c r="E11" s="23"/>
      <c r="F11" s="23"/>
      <c r="G11" s="23"/>
      <c r="H11" s="23"/>
      <c r="I11" s="24"/>
      <c r="J11" s="25"/>
      <c r="K11" s="23"/>
      <c r="L11" s="23"/>
      <c r="M11" s="23"/>
      <c r="N11" s="23"/>
      <c r="O11" s="26" t="str">
        <f t="shared" si="4"/>
        <v/>
      </c>
      <c r="P11" s="26" t="str">
        <f t="shared" si="5"/>
        <v/>
      </c>
      <c r="Q11" s="3" t="str">
        <f t="shared" si="6"/>
        <v/>
      </c>
      <c r="R11" s="27"/>
      <c r="S11" s="27"/>
      <c r="T11" s="28" t="str">
        <f t="shared" si="2"/>
        <v/>
      </c>
      <c r="U11" s="29" t="str">
        <f t="shared" si="7"/>
        <v>Nachfragen - es liegen Tabellen</v>
      </c>
    </row>
    <row r="12" spans="1:21">
      <c r="A12" s="31" t="s">
        <v>45</v>
      </c>
      <c r="B12" s="32"/>
      <c r="C12" s="21" t="str">
        <f t="shared" si="3"/>
        <v/>
      </c>
      <c r="D12" s="22" t="str">
        <f t="shared" si="1"/>
        <v/>
      </c>
      <c r="E12" s="23"/>
      <c r="F12" s="23"/>
      <c r="G12" s="23"/>
      <c r="H12" s="23"/>
      <c r="I12" s="24"/>
      <c r="J12" s="25"/>
      <c r="K12" s="23"/>
      <c r="L12" s="23"/>
      <c r="M12" s="23"/>
      <c r="N12" s="23"/>
      <c r="O12" s="26" t="str">
        <f t="shared" si="4"/>
        <v/>
      </c>
      <c r="P12" s="26" t="str">
        <f t="shared" si="5"/>
        <v/>
      </c>
      <c r="Q12" s="3" t="str">
        <f t="shared" si="6"/>
        <v/>
      </c>
      <c r="R12" s="27"/>
      <c r="S12" s="27"/>
      <c r="T12" s="28" t="str">
        <f t="shared" si="2"/>
        <v/>
      </c>
      <c r="U12" s="29" t="str">
        <f t="shared" si="7"/>
        <v>bis zu drei Teilfächern vor.</v>
      </c>
    </row>
    <row r="13" spans="1:21">
      <c r="A13" s="31"/>
      <c r="B13" s="32"/>
      <c r="C13" s="21" t="str">
        <f t="shared" si="3"/>
        <v/>
      </c>
      <c r="D13" s="22" t="str">
        <f t="shared" si="1"/>
        <v/>
      </c>
      <c r="E13" s="23"/>
      <c r="F13" s="23"/>
      <c r="G13" s="23"/>
      <c r="H13" s="23"/>
      <c r="I13" s="24"/>
      <c r="J13" s="25"/>
      <c r="K13" s="23"/>
      <c r="L13" s="23"/>
      <c r="M13" s="23"/>
      <c r="N13" s="23"/>
      <c r="O13" s="26" t="str">
        <f t="shared" si="4"/>
        <v/>
      </c>
      <c r="P13" s="26" t="str">
        <f t="shared" si="5"/>
        <v/>
      </c>
      <c r="Q13" s="3" t="str">
        <f t="shared" si="6"/>
        <v/>
      </c>
      <c r="R13" s="27"/>
      <c r="S13" s="27"/>
      <c r="T13" s="28" t="str">
        <f t="shared" si="2"/>
        <v/>
      </c>
      <c r="U13" s="29">
        <f t="shared" si="7"/>
        <v>0</v>
      </c>
    </row>
    <row r="14" spans="1:21">
      <c r="A14" s="31" t="s">
        <v>47</v>
      </c>
      <c r="B14" s="32"/>
      <c r="C14" s="21" t="str">
        <f t="shared" si="3"/>
        <v/>
      </c>
      <c r="D14" s="22" t="str">
        <f t="shared" si="1"/>
        <v/>
      </c>
      <c r="E14" s="23"/>
      <c r="F14" s="23"/>
      <c r="G14" s="23"/>
      <c r="H14" s="23"/>
      <c r="I14" s="24"/>
      <c r="J14" s="25"/>
      <c r="K14" s="23"/>
      <c r="L14" s="23"/>
      <c r="M14" s="23"/>
      <c r="N14" s="23"/>
      <c r="O14" s="26" t="str">
        <f t="shared" si="4"/>
        <v/>
      </c>
      <c r="P14" s="26" t="str">
        <f t="shared" si="5"/>
        <v/>
      </c>
      <c r="Q14" s="3" t="str">
        <f t="shared" si="6"/>
        <v/>
      </c>
      <c r="R14" s="27"/>
      <c r="S14" s="27"/>
      <c r="T14" s="28" t="str">
        <f t="shared" si="2"/>
        <v/>
      </c>
      <c r="U14" s="29" t="str">
        <f t="shared" si="7"/>
        <v>Der Schutz ist ohne Passwort</v>
      </c>
    </row>
    <row r="15" spans="1:21">
      <c r="A15" s="31" t="s">
        <v>48</v>
      </c>
      <c r="B15" s="32"/>
      <c r="C15" s="21" t="str">
        <f t="shared" si="3"/>
        <v/>
      </c>
      <c r="D15" s="22" t="str">
        <f t="shared" si="1"/>
        <v/>
      </c>
      <c r="E15" s="23"/>
      <c r="F15" s="23"/>
      <c r="G15" s="23"/>
      <c r="H15" s="23"/>
      <c r="I15" s="24"/>
      <c r="J15" s="25"/>
      <c r="K15" s="23"/>
      <c r="L15" s="23"/>
      <c r="M15" s="23"/>
      <c r="N15" s="23"/>
      <c r="O15" s="26" t="str">
        <f t="shared" si="4"/>
        <v/>
      </c>
      <c r="P15" s="26" t="str">
        <f t="shared" si="5"/>
        <v/>
      </c>
      <c r="Q15" s="3" t="str">
        <f t="shared" si="6"/>
        <v/>
      </c>
      <c r="R15" s="27"/>
      <c r="S15" s="27"/>
      <c r="T15" s="28" t="str">
        <f t="shared" si="2"/>
        <v/>
      </c>
      <c r="U15" s="29" t="str">
        <f t="shared" si="7"/>
        <v xml:space="preserve"> </v>
      </c>
    </row>
    <row r="16" spans="1:21">
      <c r="A16" s="31"/>
      <c r="B16" s="32"/>
      <c r="C16" s="21" t="str">
        <f t="shared" si="3"/>
        <v/>
      </c>
      <c r="D16" s="22" t="str">
        <f t="shared" si="1"/>
        <v/>
      </c>
      <c r="E16" s="23"/>
      <c r="F16" s="23"/>
      <c r="G16" s="23"/>
      <c r="H16" s="23"/>
      <c r="I16" s="24"/>
      <c r="J16" s="25"/>
      <c r="K16" s="23"/>
      <c r="L16" s="23"/>
      <c r="M16" s="23"/>
      <c r="N16" s="23"/>
      <c r="O16" s="26" t="str">
        <f t="shared" si="4"/>
        <v/>
      </c>
      <c r="P16" s="26" t="str">
        <f t="shared" si="5"/>
        <v/>
      </c>
      <c r="Q16" s="3" t="str">
        <f t="shared" si="6"/>
        <v/>
      </c>
      <c r="R16" s="27"/>
      <c r="S16" s="27"/>
      <c r="T16" s="28" t="str">
        <f t="shared" si="2"/>
        <v/>
      </c>
      <c r="U16" s="29">
        <f t="shared" si="7"/>
        <v>0</v>
      </c>
    </row>
    <row r="17" spans="1:21">
      <c r="A17" s="31"/>
      <c r="B17" s="32"/>
      <c r="C17" s="21" t="str">
        <f t="shared" si="3"/>
        <v/>
      </c>
      <c r="D17" s="22" t="str">
        <f t="shared" si="1"/>
        <v/>
      </c>
      <c r="E17" s="30"/>
      <c r="F17" s="23"/>
      <c r="G17" s="23"/>
      <c r="H17" s="23"/>
      <c r="I17" s="24"/>
      <c r="J17" s="25"/>
      <c r="K17" s="23"/>
      <c r="L17" s="23"/>
      <c r="M17" s="23"/>
      <c r="N17" s="23"/>
      <c r="O17" s="26" t="str">
        <f t="shared" si="4"/>
        <v/>
      </c>
      <c r="P17" s="26" t="str">
        <f t="shared" si="5"/>
        <v/>
      </c>
      <c r="Q17" s="3" t="str">
        <f t="shared" si="6"/>
        <v/>
      </c>
      <c r="R17" s="27"/>
      <c r="S17" s="27"/>
      <c r="T17" s="28" t="str">
        <f t="shared" si="2"/>
        <v/>
      </c>
      <c r="U17" s="29">
        <f t="shared" si="7"/>
        <v>0</v>
      </c>
    </row>
    <row r="18" spans="1:21">
      <c r="A18" s="31" t="s">
        <v>49</v>
      </c>
      <c r="B18" s="32"/>
      <c r="C18" s="21" t="str">
        <f t="shared" si="3"/>
        <v/>
      </c>
      <c r="D18" s="22" t="str">
        <f t="shared" si="1"/>
        <v/>
      </c>
      <c r="E18" s="23"/>
      <c r="F18" s="23"/>
      <c r="G18" s="23"/>
      <c r="H18" s="23"/>
      <c r="I18" s="24"/>
      <c r="J18" s="25"/>
      <c r="K18" s="23"/>
      <c r="L18" s="23"/>
      <c r="M18" s="23"/>
      <c r="N18" s="23"/>
      <c r="O18" s="26" t="str">
        <f t="shared" si="4"/>
        <v/>
      </c>
      <c r="P18" s="26" t="str">
        <f t="shared" si="5"/>
        <v/>
      </c>
      <c r="Q18" s="3" t="str">
        <f t="shared" si="6"/>
        <v/>
      </c>
      <c r="R18" s="27"/>
      <c r="S18" s="27"/>
      <c r="T18" s="28" t="str">
        <f t="shared" si="2"/>
        <v/>
      </c>
      <c r="U18" s="29" t="str">
        <f t="shared" si="7"/>
        <v>Die Zensurentabelle(Noten)</v>
      </c>
    </row>
    <row r="19" spans="1:21">
      <c r="A19" s="31" t="s">
        <v>50</v>
      </c>
      <c r="B19" s="32"/>
      <c r="C19" s="21" t="str">
        <f t="shared" si="3"/>
        <v/>
      </c>
      <c r="D19" s="22" t="str">
        <f t="shared" si="1"/>
        <v/>
      </c>
      <c r="E19" s="23"/>
      <c r="F19" s="23"/>
      <c r="G19" s="23"/>
      <c r="H19" s="23"/>
      <c r="I19" s="24"/>
      <c r="J19" s="25"/>
      <c r="K19" s="23"/>
      <c r="L19" s="23"/>
      <c r="M19" s="23"/>
      <c r="N19" s="23"/>
      <c r="O19" s="26" t="str">
        <f t="shared" si="4"/>
        <v/>
      </c>
      <c r="P19" s="26" t="str">
        <f t="shared" si="5"/>
        <v/>
      </c>
      <c r="Q19" s="3" t="str">
        <f t="shared" si="6"/>
        <v/>
      </c>
      <c r="R19" s="27"/>
      <c r="S19" s="27"/>
      <c r="T19" s="28" t="str">
        <f t="shared" si="2"/>
        <v/>
      </c>
      <c r="U19" s="29" t="str">
        <f t="shared" si="7"/>
        <v>ist für die Berufsschule</v>
      </c>
    </row>
    <row r="20" spans="1:21">
      <c r="A20" s="31" t="s">
        <v>51</v>
      </c>
      <c r="B20" s="32"/>
      <c r="C20" s="21" t="str">
        <f t="shared" si="3"/>
        <v/>
      </c>
      <c r="D20" s="22" t="str">
        <f t="shared" si="1"/>
        <v/>
      </c>
      <c r="E20" s="23"/>
      <c r="F20" s="23"/>
      <c r="G20" s="23"/>
      <c r="H20" s="23"/>
      <c r="I20" s="24"/>
      <c r="J20" s="25"/>
      <c r="K20" s="23"/>
      <c r="L20" s="23"/>
      <c r="M20" s="23"/>
      <c r="N20" s="23"/>
      <c r="O20" s="26" t="str">
        <f t="shared" si="4"/>
        <v/>
      </c>
      <c r="P20" s="26" t="str">
        <f t="shared" si="5"/>
        <v/>
      </c>
      <c r="Q20" s="3" t="str">
        <f t="shared" si="6"/>
        <v/>
      </c>
      <c r="R20" s="27"/>
      <c r="S20" s="27"/>
      <c r="T20" s="28" t="str">
        <f t="shared" si="2"/>
        <v/>
      </c>
      <c r="U20" s="29" t="str">
        <f t="shared" si="7"/>
        <v>geschrieben =&gt; 0,7 + 5,7</v>
      </c>
    </row>
    <row r="21" spans="1:21">
      <c r="A21" s="31"/>
      <c r="B21" s="32"/>
      <c r="C21" s="21" t="str">
        <f t="shared" si="3"/>
        <v/>
      </c>
      <c r="D21" s="22" t="str">
        <f t="shared" si="1"/>
        <v/>
      </c>
      <c r="E21" s="23"/>
      <c r="F21" s="23"/>
      <c r="G21" s="23"/>
      <c r="H21" s="23"/>
      <c r="I21" s="24"/>
      <c r="J21" s="25"/>
      <c r="K21" s="23"/>
      <c r="L21" s="23"/>
      <c r="M21" s="23"/>
      <c r="N21" s="23"/>
      <c r="O21" s="26" t="str">
        <f t="shared" si="4"/>
        <v/>
      </c>
      <c r="P21" s="26" t="str">
        <f t="shared" si="5"/>
        <v/>
      </c>
      <c r="Q21" s="3" t="str">
        <f t="shared" si="6"/>
        <v/>
      </c>
      <c r="R21" s="27"/>
      <c r="S21" s="27"/>
      <c r="T21" s="28" t="str">
        <f t="shared" si="2"/>
        <v/>
      </c>
      <c r="U21" s="29">
        <f t="shared" si="7"/>
        <v>0</v>
      </c>
    </row>
    <row r="22" spans="1:21">
      <c r="A22" s="31"/>
      <c r="B22" s="32"/>
      <c r="C22" s="21" t="str">
        <f t="shared" si="3"/>
        <v/>
      </c>
      <c r="D22" s="22" t="str">
        <f t="shared" si="1"/>
        <v/>
      </c>
      <c r="E22" s="23"/>
      <c r="F22" s="23"/>
      <c r="G22" s="23"/>
      <c r="H22" s="23"/>
      <c r="I22" s="24"/>
      <c r="J22" s="25"/>
      <c r="K22" s="23"/>
      <c r="L22" s="23"/>
      <c r="M22" s="23"/>
      <c r="N22" s="23"/>
      <c r="O22" s="26" t="str">
        <f t="shared" si="4"/>
        <v/>
      </c>
      <c r="P22" s="26" t="str">
        <f t="shared" si="5"/>
        <v/>
      </c>
      <c r="Q22" s="3" t="str">
        <f t="shared" si="6"/>
        <v/>
      </c>
      <c r="R22" s="27"/>
      <c r="S22" s="27"/>
      <c r="T22" s="28" t="str">
        <f t="shared" si="2"/>
        <v/>
      </c>
      <c r="U22" s="29">
        <f t="shared" si="7"/>
        <v>0</v>
      </c>
    </row>
    <row r="23" spans="1:21">
      <c r="A23" s="31" t="s">
        <v>46</v>
      </c>
      <c r="B23" s="32"/>
      <c r="C23" s="21" t="str">
        <f t="shared" si="3"/>
        <v/>
      </c>
      <c r="D23" s="22" t="str">
        <f t="shared" si="1"/>
        <v/>
      </c>
      <c r="E23" s="23"/>
      <c r="F23" s="23"/>
      <c r="G23" s="23"/>
      <c r="H23" s="23"/>
      <c r="I23" s="24"/>
      <c r="J23" s="25"/>
      <c r="K23" s="23"/>
      <c r="L23" s="23"/>
      <c r="M23" s="23"/>
      <c r="N23" s="23"/>
      <c r="O23" s="26" t="str">
        <f t="shared" si="4"/>
        <v/>
      </c>
      <c r="P23" s="26" t="str">
        <f t="shared" si="5"/>
        <v/>
      </c>
      <c r="Q23" s="3" t="str">
        <f t="shared" si="6"/>
        <v/>
      </c>
      <c r="R23" s="27"/>
      <c r="S23" s="27"/>
      <c r="T23" s="28" t="str">
        <f t="shared" si="2"/>
        <v/>
      </c>
      <c r="U23" s="29" t="str">
        <f t="shared" si="7"/>
        <v>Diese Infos sind zu löschen!</v>
      </c>
    </row>
    <row r="24" spans="1:21">
      <c r="A24" s="27"/>
      <c r="B24" s="27"/>
      <c r="C24" s="21" t="str">
        <f t="shared" si="3"/>
        <v/>
      </c>
      <c r="D24" s="22" t="str">
        <f t="shared" si="1"/>
        <v/>
      </c>
      <c r="E24" s="23"/>
      <c r="F24" s="23"/>
      <c r="G24" s="23"/>
      <c r="H24" s="23"/>
      <c r="I24" s="24"/>
      <c r="J24" s="25"/>
      <c r="K24" s="23"/>
      <c r="L24" s="23"/>
      <c r="M24" s="23"/>
      <c r="N24" s="23"/>
      <c r="O24" s="26" t="str">
        <f t="shared" si="4"/>
        <v/>
      </c>
      <c r="P24" s="26" t="str">
        <f t="shared" si="5"/>
        <v/>
      </c>
      <c r="Q24" s="3" t="str">
        <f t="shared" si="6"/>
        <v/>
      </c>
      <c r="R24" s="27"/>
      <c r="S24" s="27"/>
      <c r="T24" s="28" t="str">
        <f t="shared" si="2"/>
        <v/>
      </c>
      <c r="U24" s="29">
        <f t="shared" si="7"/>
        <v>0</v>
      </c>
    </row>
    <row r="25" spans="1:21">
      <c r="A25" s="31" t="s">
        <v>53</v>
      </c>
      <c r="B25" s="32"/>
      <c r="C25" s="21" t="str">
        <f t="shared" si="3"/>
        <v/>
      </c>
      <c r="D25" s="22" t="str">
        <f t="shared" si="1"/>
        <v/>
      </c>
      <c r="E25" s="23"/>
      <c r="F25" s="23"/>
      <c r="G25" s="23"/>
      <c r="H25" s="23"/>
      <c r="I25" s="24"/>
      <c r="J25" s="25"/>
      <c r="K25" s="23"/>
      <c r="L25" s="23"/>
      <c r="M25" s="23"/>
      <c r="N25" s="23"/>
      <c r="O25" s="26" t="str">
        <f t="shared" si="4"/>
        <v/>
      </c>
      <c r="P25" s="26" t="str">
        <f t="shared" si="5"/>
        <v/>
      </c>
      <c r="Q25" s="3" t="str">
        <f t="shared" si="6"/>
        <v/>
      </c>
      <c r="R25" s="27"/>
      <c r="S25" s="27"/>
      <c r="T25" s="28" t="str">
        <f t="shared" si="2"/>
        <v/>
      </c>
      <c r="U25" s="29" t="str">
        <f t="shared" si="7"/>
        <v>Quelle:</v>
      </c>
    </row>
    <row r="26" spans="1:21">
      <c r="A26" s="31" t="s">
        <v>54</v>
      </c>
      <c r="B26" s="32"/>
      <c r="C26" s="21" t="str">
        <f t="shared" si="3"/>
        <v/>
      </c>
      <c r="D26" s="22" t="str">
        <f t="shared" si="1"/>
        <v/>
      </c>
      <c r="E26" s="23"/>
      <c r="F26" s="23"/>
      <c r="G26" s="23"/>
      <c r="H26" s="23"/>
      <c r="I26" s="24"/>
      <c r="J26" s="25"/>
      <c r="K26" s="23"/>
      <c r="L26" s="23"/>
      <c r="M26" s="23"/>
      <c r="N26" s="23"/>
      <c r="O26" s="26" t="str">
        <f t="shared" si="4"/>
        <v/>
      </c>
      <c r="P26" s="26" t="str">
        <f t="shared" si="5"/>
        <v/>
      </c>
      <c r="Q26" s="3" t="str">
        <f t="shared" si="6"/>
        <v/>
      </c>
      <c r="R26" s="27"/>
      <c r="S26" s="27"/>
      <c r="T26" s="28" t="str">
        <f t="shared" si="2"/>
        <v/>
      </c>
      <c r="U26" s="29" t="str">
        <f t="shared" si="7"/>
        <v>Großhandelsserver</v>
      </c>
    </row>
    <row r="27" spans="1:21">
      <c r="A27" s="31" t="s">
        <v>52</v>
      </c>
      <c r="B27" s="32"/>
      <c r="C27" s="21" t="str">
        <f t="shared" si="3"/>
        <v/>
      </c>
      <c r="D27" s="22" t="str">
        <f t="shared" si="1"/>
        <v/>
      </c>
      <c r="E27" s="23"/>
      <c r="F27" s="23"/>
      <c r="G27" s="23"/>
      <c r="H27" s="23"/>
      <c r="I27" s="24"/>
      <c r="J27" s="25"/>
      <c r="K27" s="23"/>
      <c r="L27" s="23"/>
      <c r="M27" s="23"/>
      <c r="N27" s="23"/>
      <c r="O27" s="26" t="str">
        <f t="shared" si="4"/>
        <v/>
      </c>
      <c r="P27" s="26" t="str">
        <f t="shared" si="5"/>
        <v/>
      </c>
      <c r="Q27" s="3" t="str">
        <f t="shared" si="6"/>
        <v/>
      </c>
      <c r="R27" s="27"/>
      <c r="S27" s="27"/>
      <c r="T27" s="28" t="str">
        <f t="shared" si="2"/>
        <v/>
      </c>
      <c r="U27" s="29" t="str">
        <f t="shared" si="7"/>
        <v>Kollegenseiten</v>
      </c>
    </row>
    <row r="28" spans="1:21">
      <c r="A28" s="31" t="s">
        <v>55</v>
      </c>
      <c r="B28" s="32"/>
      <c r="C28" s="21" t="str">
        <f t="shared" si="3"/>
        <v/>
      </c>
      <c r="D28" s="22" t="str">
        <f t="shared" si="1"/>
        <v/>
      </c>
      <c r="E28" s="23"/>
      <c r="F28" s="23"/>
      <c r="G28" s="23"/>
      <c r="H28" s="23"/>
      <c r="I28" s="24"/>
      <c r="J28" s="25"/>
      <c r="K28" s="23"/>
      <c r="L28" s="23"/>
      <c r="M28" s="23"/>
      <c r="N28" s="23"/>
      <c r="O28" s="26" t="str">
        <f t="shared" si="4"/>
        <v/>
      </c>
      <c r="P28" s="26" t="str">
        <f t="shared" si="5"/>
        <v/>
      </c>
      <c r="Q28" s="3" t="str">
        <f t="shared" si="6"/>
        <v/>
      </c>
      <c r="R28" s="27"/>
      <c r="S28" s="27"/>
      <c r="T28" s="28" t="str">
        <f t="shared" si="2"/>
        <v/>
      </c>
      <c r="U28" s="29" t="str">
        <f>A28</f>
        <v>Weinhöfer</v>
      </c>
    </row>
    <row r="29" spans="1:21">
      <c r="A29" s="33" t="s">
        <v>56</v>
      </c>
      <c r="B29" s="33"/>
      <c r="C29" s="21" t="str">
        <f t="shared" si="3"/>
        <v/>
      </c>
      <c r="D29" s="22" t="str">
        <f t="shared" si="1"/>
        <v/>
      </c>
      <c r="E29" s="23"/>
      <c r="F29" s="23"/>
      <c r="G29" s="23"/>
      <c r="H29" s="23"/>
      <c r="I29" s="24"/>
      <c r="J29" s="25"/>
      <c r="K29" s="23"/>
      <c r="L29" s="23"/>
      <c r="M29" s="23"/>
      <c r="N29" s="23"/>
      <c r="O29" s="26" t="str">
        <f t="shared" si="4"/>
        <v/>
      </c>
      <c r="P29" s="26" t="str">
        <f t="shared" si="5"/>
        <v/>
      </c>
      <c r="Q29" s="3" t="str">
        <f t="shared" si="6"/>
        <v/>
      </c>
      <c r="R29" s="27"/>
      <c r="S29" s="27"/>
      <c r="T29" s="28" t="str">
        <f t="shared" si="2"/>
        <v/>
      </c>
      <c r="U29" s="29" t="str">
        <f t="shared" si="7"/>
        <v>excel10</v>
      </c>
    </row>
    <row r="30" spans="1:21">
      <c r="A30" s="27" t="s">
        <v>57</v>
      </c>
      <c r="B30" s="27"/>
      <c r="C30" s="21" t="str">
        <f t="shared" si="3"/>
        <v/>
      </c>
      <c r="D30" s="22" t="str">
        <f t="shared" si="1"/>
        <v/>
      </c>
      <c r="E30" s="23"/>
      <c r="F30" s="23"/>
      <c r="G30" s="23"/>
      <c r="H30" s="23"/>
      <c r="I30" s="24"/>
      <c r="J30" s="25"/>
      <c r="K30" s="23"/>
      <c r="L30" s="23"/>
      <c r="M30" s="23"/>
      <c r="N30" s="23"/>
      <c r="O30" s="26" t="str">
        <f t="shared" si="4"/>
        <v/>
      </c>
      <c r="P30" s="26" t="str">
        <f t="shared" si="5"/>
        <v/>
      </c>
      <c r="Q30" s="3" t="str">
        <f t="shared" si="6"/>
        <v/>
      </c>
      <c r="R30" s="27"/>
      <c r="S30" s="27"/>
      <c r="T30" s="28" t="str">
        <f t="shared" si="2"/>
        <v/>
      </c>
      <c r="U30" s="29" t="str">
        <f t="shared" si="7"/>
        <v>ganz unten</v>
      </c>
    </row>
    <row r="31" spans="1:21">
      <c r="A31" s="27"/>
      <c r="B31" s="27"/>
      <c r="C31" s="21" t="str">
        <f t="shared" si="3"/>
        <v/>
      </c>
      <c r="D31" s="22" t="str">
        <f t="shared" si="1"/>
        <v/>
      </c>
      <c r="E31" s="23"/>
      <c r="F31" s="23"/>
      <c r="G31" s="23"/>
      <c r="H31" s="23"/>
      <c r="I31" s="24"/>
      <c r="J31" s="25"/>
      <c r="K31" s="23"/>
      <c r="L31" s="23"/>
      <c r="M31" s="23"/>
      <c r="N31" s="23"/>
      <c r="O31" s="26" t="str">
        <f t="shared" si="4"/>
        <v/>
      </c>
      <c r="P31" s="26" t="str">
        <f t="shared" si="5"/>
        <v/>
      </c>
      <c r="Q31" s="3" t="str">
        <f t="shared" si="6"/>
        <v/>
      </c>
      <c r="R31" s="27"/>
      <c r="S31" s="27"/>
      <c r="T31" s="28" t="str">
        <f t="shared" si="2"/>
        <v/>
      </c>
      <c r="U31" s="29">
        <f t="shared" si="7"/>
        <v>0</v>
      </c>
    </row>
    <row r="32" spans="1:21">
      <c r="A32" s="27" t="s">
        <v>58</v>
      </c>
      <c r="B32" s="27"/>
      <c r="C32" s="21" t="str">
        <f t="shared" si="3"/>
        <v/>
      </c>
      <c r="D32" s="22" t="str">
        <f t="shared" si="1"/>
        <v/>
      </c>
      <c r="E32" s="23"/>
      <c r="F32" s="23"/>
      <c r="G32" s="23"/>
      <c r="H32" s="23"/>
      <c r="I32" s="24"/>
      <c r="J32" s="25"/>
      <c r="K32" s="23"/>
      <c r="L32" s="23"/>
      <c r="M32" s="23"/>
      <c r="N32" s="23"/>
      <c r="O32" s="26" t="str">
        <f t="shared" si="4"/>
        <v/>
      </c>
      <c r="P32" s="26" t="str">
        <f t="shared" si="5"/>
        <v/>
      </c>
      <c r="Q32" s="3" t="str">
        <f t="shared" si="6"/>
        <v/>
      </c>
      <c r="R32" s="27"/>
      <c r="S32" s="27"/>
      <c r="T32" s="28" t="str">
        <f t="shared" si="2"/>
        <v/>
      </c>
      <c r="U32" s="29" t="str">
        <f t="shared" si="7"/>
        <v>mfg</v>
      </c>
    </row>
    <row r="33" spans="1:21">
      <c r="A33" s="27"/>
      <c r="B33" s="27"/>
      <c r="C33" s="21" t="str">
        <f t="shared" si="3"/>
        <v/>
      </c>
      <c r="D33" s="22" t="str">
        <f t="shared" si="1"/>
        <v/>
      </c>
      <c r="E33" s="23"/>
      <c r="F33" s="23"/>
      <c r="G33" s="23"/>
      <c r="H33" s="23"/>
      <c r="I33" s="24"/>
      <c r="J33" s="25"/>
      <c r="K33" s="23"/>
      <c r="L33" s="23"/>
      <c r="M33" s="23"/>
      <c r="N33" s="23"/>
      <c r="O33" s="26" t="str">
        <f t="shared" si="4"/>
        <v/>
      </c>
      <c r="P33" s="26" t="str">
        <f t="shared" si="5"/>
        <v/>
      </c>
      <c r="Q33" s="3" t="str">
        <f t="shared" si="6"/>
        <v/>
      </c>
      <c r="R33" s="27"/>
      <c r="S33" s="27"/>
      <c r="T33" s="28" t="str">
        <f t="shared" si="2"/>
        <v/>
      </c>
      <c r="U33" s="29">
        <f t="shared" si="7"/>
        <v>0</v>
      </c>
    </row>
    <row r="34" spans="1:21">
      <c r="A34" s="27"/>
      <c r="B34" s="27"/>
      <c r="C34" s="21" t="str">
        <f t="shared" si="3"/>
        <v/>
      </c>
      <c r="D34" s="22" t="str">
        <f t="shared" si="1"/>
        <v/>
      </c>
      <c r="E34" s="23"/>
      <c r="F34" s="23"/>
      <c r="G34" s="23"/>
      <c r="H34" s="23"/>
      <c r="I34" s="24"/>
      <c r="J34" s="25"/>
      <c r="K34" s="23"/>
      <c r="L34" s="23"/>
      <c r="M34" s="23"/>
      <c r="N34" s="23"/>
      <c r="O34" s="26" t="str">
        <f t="shared" si="4"/>
        <v/>
      </c>
      <c r="P34" s="26" t="str">
        <f t="shared" si="5"/>
        <v/>
      </c>
      <c r="Q34" s="3" t="str">
        <f t="shared" si="6"/>
        <v/>
      </c>
      <c r="R34" s="27"/>
      <c r="S34" s="27"/>
      <c r="T34" s="28" t="str">
        <f t="shared" si="2"/>
        <v/>
      </c>
      <c r="U34" s="29">
        <f t="shared" si="7"/>
        <v>0</v>
      </c>
    </row>
    <row r="35" spans="1:21">
      <c r="A35" s="27"/>
      <c r="B35" s="27"/>
      <c r="C35" s="21" t="str">
        <f t="shared" si="3"/>
        <v/>
      </c>
      <c r="D35" s="22" t="str">
        <f t="shared" si="1"/>
        <v/>
      </c>
      <c r="E35" s="23"/>
      <c r="F35" s="23"/>
      <c r="G35" s="23"/>
      <c r="H35" s="23"/>
      <c r="I35" s="24"/>
      <c r="J35" s="25"/>
      <c r="K35" s="23"/>
      <c r="L35" s="23"/>
      <c r="M35" s="23"/>
      <c r="N35" s="23"/>
      <c r="O35" s="26" t="str">
        <f t="shared" si="4"/>
        <v/>
      </c>
      <c r="P35" s="26" t="str">
        <f t="shared" si="5"/>
        <v/>
      </c>
      <c r="Q35" s="3" t="str">
        <f t="shared" si="6"/>
        <v/>
      </c>
      <c r="R35" s="27"/>
      <c r="S35" s="27"/>
      <c r="T35" s="28" t="str">
        <f t="shared" si="2"/>
        <v/>
      </c>
      <c r="U35" s="29">
        <f t="shared" si="7"/>
        <v>0</v>
      </c>
    </row>
    <row r="36" spans="1:21">
      <c r="A36" s="27"/>
      <c r="B36" s="27"/>
      <c r="C36" s="21" t="str">
        <f t="shared" si="3"/>
        <v/>
      </c>
      <c r="D36" s="22" t="str">
        <f t="shared" si="1"/>
        <v/>
      </c>
      <c r="E36" s="23"/>
      <c r="F36" s="23"/>
      <c r="G36" s="23"/>
      <c r="H36" s="23"/>
      <c r="I36" s="24"/>
      <c r="J36" s="25"/>
      <c r="K36" s="23"/>
      <c r="L36" s="23"/>
      <c r="M36" s="23"/>
      <c r="N36" s="23"/>
      <c r="O36" s="26" t="str">
        <f t="shared" si="4"/>
        <v/>
      </c>
      <c r="P36" s="26" t="str">
        <f t="shared" si="5"/>
        <v/>
      </c>
      <c r="Q36" s="3" t="str">
        <f t="shared" si="6"/>
        <v/>
      </c>
      <c r="R36" s="27"/>
      <c r="S36" s="27"/>
      <c r="T36" s="28" t="str">
        <f t="shared" si="2"/>
        <v/>
      </c>
      <c r="U36" s="29">
        <f t="shared" si="7"/>
        <v>0</v>
      </c>
    </row>
    <row r="37" spans="1:21">
      <c r="A37" s="27"/>
      <c r="B37" s="27"/>
      <c r="C37" s="21" t="str">
        <f t="shared" si="3"/>
        <v/>
      </c>
      <c r="D37" s="22" t="str">
        <f t="shared" si="1"/>
        <v/>
      </c>
      <c r="E37" s="23"/>
      <c r="F37" s="23"/>
      <c r="G37" s="23"/>
      <c r="H37" s="23"/>
      <c r="I37" s="24"/>
      <c r="J37" s="25"/>
      <c r="K37" s="23"/>
      <c r="L37" s="23"/>
      <c r="M37" s="23"/>
      <c r="N37" s="23"/>
      <c r="O37" s="26" t="str">
        <f t="shared" si="4"/>
        <v/>
      </c>
      <c r="P37" s="26" t="str">
        <f t="shared" si="5"/>
        <v/>
      </c>
      <c r="Q37" s="3" t="str">
        <f t="shared" si="6"/>
        <v/>
      </c>
      <c r="R37" s="27"/>
      <c r="S37" s="27"/>
      <c r="T37" s="28" t="str">
        <f t="shared" si="2"/>
        <v/>
      </c>
      <c r="U37" s="29">
        <f t="shared" si="7"/>
        <v>0</v>
      </c>
    </row>
    <row r="38" spans="1:21" ht="15.75" thickBot="1">
      <c r="A38" s="27"/>
      <c r="B38" s="27"/>
      <c r="C38" s="21" t="str">
        <f t="shared" si="3"/>
        <v/>
      </c>
      <c r="D38" s="22" t="str">
        <f t="shared" si="1"/>
        <v/>
      </c>
      <c r="E38" s="34"/>
      <c r="F38" s="34"/>
      <c r="G38" s="34"/>
      <c r="H38" s="34"/>
      <c r="I38" s="35"/>
      <c r="J38" s="36"/>
      <c r="K38" s="34"/>
      <c r="L38" s="34"/>
      <c r="M38" s="34"/>
      <c r="N38" s="34"/>
      <c r="O38" s="37" t="str">
        <f t="shared" si="4"/>
        <v/>
      </c>
      <c r="P38" s="37" t="str">
        <f t="shared" si="5"/>
        <v/>
      </c>
      <c r="Q38" s="38" t="str">
        <f t="shared" si="6"/>
        <v/>
      </c>
      <c r="R38" s="38"/>
      <c r="S38" s="38"/>
      <c r="T38" s="28" t="str">
        <f t="shared" si="2"/>
        <v/>
      </c>
      <c r="U38" s="29">
        <f t="shared" si="7"/>
        <v>0</v>
      </c>
    </row>
    <row r="39" spans="1:21" ht="15.75" thickTop="1">
      <c r="A39" s="39"/>
      <c r="B39" s="39"/>
      <c r="C39" s="39"/>
      <c r="D39" s="39">
        <v>1</v>
      </c>
      <c r="E39" s="40">
        <f>COUNTIFS(E6:E38,"&lt;=1,3")</f>
        <v>0</v>
      </c>
      <c r="F39" s="40">
        <f t="shared" ref="F39:I39" si="8">COUNTIFS(F6:F38,"&lt;=1,3")</f>
        <v>0</v>
      </c>
      <c r="G39" s="40">
        <f t="shared" si="8"/>
        <v>0</v>
      </c>
      <c r="H39" s="40">
        <f t="shared" si="8"/>
        <v>0</v>
      </c>
      <c r="I39" s="40">
        <f t="shared" si="8"/>
        <v>0</v>
      </c>
      <c r="J39" s="40">
        <f>COUNTIFS(J6:J38,"&lt;=1,3")</f>
        <v>0</v>
      </c>
      <c r="K39" s="40">
        <f>COUNTIFS(K6:K38,"&lt;=1,3")</f>
        <v>0</v>
      </c>
      <c r="L39" s="40">
        <f>COUNTIFS(L6:L38,"&lt;=1,3")</f>
        <v>0</v>
      </c>
      <c r="M39" s="40">
        <f>COUNTIFS(M6:M38,"&lt;=1,3")</f>
        <v>0</v>
      </c>
      <c r="N39" s="40">
        <f>COUNTIFS(N6:N38,"&lt;=1,3")</f>
        <v>0</v>
      </c>
      <c r="O39" s="11"/>
      <c r="P39" s="11"/>
      <c r="Q39" s="40">
        <f>COUNTIFS(Q6:Q38,"&lt;=1,5")</f>
        <v>0</v>
      </c>
      <c r="R39" s="11"/>
    </row>
    <row r="40" spans="1:21">
      <c r="D40">
        <v>2</v>
      </c>
      <c r="E40" s="41">
        <f>COUNTIFS(E6:E38,"&gt;1,3",E6:E38,"&lt;=2,3")</f>
        <v>0</v>
      </c>
      <c r="F40" s="41">
        <f t="shared" ref="F40:I40" si="9">COUNTIFS(F6:F38,"&gt;1,3",F6:F38,"&lt;=2,3")</f>
        <v>0</v>
      </c>
      <c r="G40" s="41">
        <f t="shared" si="9"/>
        <v>0</v>
      </c>
      <c r="H40" s="41">
        <f t="shared" si="9"/>
        <v>0</v>
      </c>
      <c r="I40" s="41">
        <f t="shared" si="9"/>
        <v>0</v>
      </c>
      <c r="J40" s="41">
        <f>COUNTIFS(J6:J38,"&gt;1,3",J6:J38,"&lt;=2,3")</f>
        <v>0</v>
      </c>
      <c r="K40" s="41">
        <f>COUNTIFS(K6:K38,"&gt;1,3",K6:K38,"&lt;=2,3")</f>
        <v>0</v>
      </c>
      <c r="L40" s="41">
        <f>COUNTIFS(L6:L38,"&gt;1,3",L6:L38,"&lt;=2,3")</f>
        <v>0</v>
      </c>
      <c r="M40" s="41">
        <f>COUNTIFS(M6:M38,"&gt;1,3",M6:M38,"&lt;=2,3")</f>
        <v>0</v>
      </c>
      <c r="N40" s="41">
        <f>COUNTIFS(N6:N38,"&gt;1,3",N6:N38,"&lt;=2,3")</f>
        <v>0</v>
      </c>
      <c r="Q40" s="41">
        <f>COUNTIFS(Q6:Q38,"&gt;1,5",Q6:Q38,"&lt;=2,5")</f>
        <v>0</v>
      </c>
    </row>
    <row r="41" spans="1:21">
      <c r="D41">
        <v>3</v>
      </c>
      <c r="E41" s="42">
        <f>COUNTIFS(E6:E38,"&gt;2,3",E6:E38,"&lt;=3,3")</f>
        <v>0</v>
      </c>
      <c r="F41" s="42">
        <f t="shared" ref="F41:I41" si="10">COUNTIFS(F6:F38,"&gt;2,3",F6:F38,"&lt;=3,3")</f>
        <v>0</v>
      </c>
      <c r="G41" s="42">
        <f t="shared" si="10"/>
        <v>0</v>
      </c>
      <c r="H41" s="42">
        <f t="shared" si="10"/>
        <v>0</v>
      </c>
      <c r="I41" s="42">
        <f t="shared" si="10"/>
        <v>0</v>
      </c>
      <c r="J41" s="42">
        <f>COUNTIFS(J6:J38,"&gt;2,3",J6:J38,"&lt;=3,3")</f>
        <v>0</v>
      </c>
      <c r="K41" s="42">
        <f>COUNTIFS(K6:K38,"&gt;2,3",K6:K38,"&lt;=3,3")</f>
        <v>0</v>
      </c>
      <c r="L41" s="42">
        <f>COUNTIFS(L6:L38,"&gt;2,3",L6:L38,"&lt;=3,3")</f>
        <v>0</v>
      </c>
      <c r="M41" s="42">
        <f>COUNTIFS(M6:M38,"&gt;2,3",M6:M38,"&lt;=3,3")</f>
        <v>0</v>
      </c>
      <c r="N41" s="42">
        <f>COUNTIFS(N6:N38,"&gt;2,3",N6:N38,"&lt;=3,3")</f>
        <v>0</v>
      </c>
      <c r="Q41" s="42">
        <f>COUNTIFS(Q6:Q38,"&gt;2,5",Q6:Q38,"&lt;=3,5")</f>
        <v>0</v>
      </c>
    </row>
    <row r="42" spans="1:21">
      <c r="D42">
        <v>4</v>
      </c>
      <c r="E42" s="42">
        <f>COUNTIFS(E6:E38,"&gt;3,3",E6:E38,"&lt;=4,3")</f>
        <v>0</v>
      </c>
      <c r="F42" s="42">
        <f t="shared" ref="F42:I42" si="11">COUNTIFS(F6:F38,"&gt;3,3",F6:F38,"&lt;=4,3")</f>
        <v>0</v>
      </c>
      <c r="G42" s="42">
        <f t="shared" si="11"/>
        <v>0</v>
      </c>
      <c r="H42" s="42">
        <f t="shared" si="11"/>
        <v>0</v>
      </c>
      <c r="I42" s="42">
        <f t="shared" si="11"/>
        <v>0</v>
      </c>
      <c r="J42" s="42">
        <f>COUNTIFS(J6:J38,"&gt;3,3",J6:J38,"&lt;=4,3")</f>
        <v>0</v>
      </c>
      <c r="K42" s="42">
        <f>COUNTIFS(K6:K38,"&gt;3,3",K6:K38,"&lt;=4,3")</f>
        <v>0</v>
      </c>
      <c r="L42" s="42">
        <f>COUNTIFS(L6:L38,"&gt;3,3",L6:L38,"&lt;=4,3")</f>
        <v>0</v>
      </c>
      <c r="M42" s="42">
        <f>COUNTIFS(M6:M38,"&gt;3,3",M6:M38,"&lt;=4,3")</f>
        <v>0</v>
      </c>
      <c r="N42" s="42">
        <f>COUNTIFS(N6:N38,"&gt;3,3",N6:N38,"&lt;=4,3")</f>
        <v>0</v>
      </c>
      <c r="Q42" s="42">
        <f>COUNTIFS(Q6:Q38,"&gt;3,5",Q6:Q38,"&lt;=4,5")</f>
        <v>0</v>
      </c>
    </row>
    <row r="43" spans="1:21">
      <c r="D43">
        <v>5</v>
      </c>
      <c r="E43" s="42">
        <f>COUNTIFS(E6:E38,"&gt;4,3",E6:E38,"&lt;=5,3")</f>
        <v>0</v>
      </c>
      <c r="F43" s="42">
        <f t="shared" ref="F43:I43" si="12">COUNTIFS(F6:F38,"&gt;4,3",F6:F38,"&lt;=5,3")</f>
        <v>0</v>
      </c>
      <c r="G43" s="42">
        <f t="shared" si="12"/>
        <v>0</v>
      </c>
      <c r="H43" s="42">
        <f t="shared" si="12"/>
        <v>0</v>
      </c>
      <c r="I43" s="42">
        <f t="shared" si="12"/>
        <v>0</v>
      </c>
      <c r="J43" s="42">
        <f>COUNTIFS(J6:J38,"&gt;4,3",J6:J38,"&lt;=5,3")</f>
        <v>0</v>
      </c>
      <c r="K43" s="42">
        <f>COUNTIFS(K6:K38,"&gt;4,3",K6:K38,"&lt;=5,3")</f>
        <v>0</v>
      </c>
      <c r="L43" s="42">
        <f>COUNTIFS(L6:L38,"&gt;4,3",L6:L38,"&lt;=5,3")</f>
        <v>0</v>
      </c>
      <c r="M43" s="42">
        <f>COUNTIFS(M6:M38,"&gt;4,3",M6:M38,"&lt;=5,3")</f>
        <v>0</v>
      </c>
      <c r="N43" s="42">
        <f>COUNTIFS(N6:N38,"&gt;4,3",N6:N38,"&lt;=5,3")</f>
        <v>0</v>
      </c>
      <c r="Q43" s="42">
        <f>COUNTIFS(Q6:Q38,"&gt;4,5",Q6:Q38,"&lt;=5,5")</f>
        <v>0</v>
      </c>
    </row>
    <row r="44" spans="1:21">
      <c r="D44">
        <v>6</v>
      </c>
      <c r="E44" s="42">
        <f>COUNTIFS(E6:E38,"&gt;5,3")</f>
        <v>0</v>
      </c>
      <c r="F44" s="42">
        <f t="shared" ref="F44:I44" si="13">COUNTIFS(F6:F38,"&gt;5,3")</f>
        <v>0</v>
      </c>
      <c r="G44" s="42">
        <f t="shared" si="13"/>
        <v>0</v>
      </c>
      <c r="H44" s="42">
        <f t="shared" si="13"/>
        <v>0</v>
      </c>
      <c r="I44" s="42">
        <f t="shared" si="13"/>
        <v>0</v>
      </c>
      <c r="J44" s="42">
        <f>COUNTIFS(J6:J38,"&gt;5,3")</f>
        <v>0</v>
      </c>
      <c r="K44" s="42">
        <f>COUNTIFS(K6:K38,"&gt;5,3")</f>
        <v>0</v>
      </c>
      <c r="L44" s="42">
        <f>COUNTIFS(L6:L38,"&gt;5,3")</f>
        <v>0</v>
      </c>
      <c r="M44" s="42">
        <f>COUNTIFS(M6:M38,"&gt;5,3")</f>
        <v>0</v>
      </c>
      <c r="N44" s="42">
        <f>COUNTIFS(N6:N38,"&gt;5,3")</f>
        <v>0</v>
      </c>
      <c r="Q44" s="42">
        <f>COUNTIFS(Q6:Q38,"&gt;5,5")</f>
        <v>0</v>
      </c>
    </row>
    <row r="45" spans="1:21">
      <c r="D45" t="s">
        <v>31</v>
      </c>
      <c r="E45" s="3" t="str">
        <f>IFERROR(($D$39*E39+$D$40*E40+$D$41*E41+$D$42*E42+$D$43*E43+$D$44*E44)/SUMIF(E39:E44,"&gt;0"),"")</f>
        <v/>
      </c>
      <c r="F45" s="3" t="str">
        <f t="shared" ref="F45:I45" si="14">IFERROR(($D$39*F39+$D$40*F40+$D$41*F41+$D$42*F42+$D$43*F43+$D$44*F44)/SUMIF(F39:F44,"&gt;0"),"")</f>
        <v/>
      </c>
      <c r="G45" s="3" t="str">
        <f t="shared" si="14"/>
        <v/>
      </c>
      <c r="H45" s="3" t="str">
        <f t="shared" si="14"/>
        <v/>
      </c>
      <c r="I45" s="3" t="str">
        <f t="shared" si="14"/>
        <v/>
      </c>
      <c r="J45" s="3" t="str">
        <f>IFERROR(($D$39*J39+$D$40*J40+$D$41*J41+$D$42*J42+$D$43*J43+$D$44*J44)/SUMIF(J39:J44,"&gt;0"),"")</f>
        <v/>
      </c>
      <c r="K45" s="3" t="str">
        <f>IFERROR(($D$39*K39+$D$40*K40+$D$41*K41+$D$42*K42+$D$43*K43+$D$44*K44)/SUMIF(K39:K44,"&gt;0"),"")</f>
        <v/>
      </c>
      <c r="L45" s="3" t="str">
        <f>IFERROR(($D$39*L39+$D$40*L40+$D$41*L41+$D$42*L42+$D$43*L43+$D$44*L44)/SUMIF(L39:L44,"&gt;0"),"")</f>
        <v/>
      </c>
      <c r="M45" s="3" t="str">
        <f>IFERROR(($D$39*M39+$D$40*M40+$D$41*M41+$D$42*M42+$D$43*M43+$D$44*M44)/SUMIF(M39:M44,"&gt;0"),"")</f>
        <v/>
      </c>
      <c r="N45" s="3" t="str">
        <f>IFERROR(($D$39*N39+$D$40*N40+$D$41*N41+$D$42*N42+$D$43*N43+$D$44*N44)/SUMIF(N39:N44,"&gt;0"),"")</f>
        <v/>
      </c>
      <c r="Q45" s="3" t="str">
        <f>IFERROR(($D$39*Q39+$D$40*Q40+$D$41*Q41+$D$42*Q42+$D$43*Q43+$D$44*Q44)/SUMIF(Q39:Q44,"&gt;0"),"")</f>
        <v/>
      </c>
    </row>
    <row r="50" spans="1:7">
      <c r="D50" t="s">
        <v>32</v>
      </c>
    </row>
    <row r="51" spans="1:7">
      <c r="D51" s="43">
        <v>0</v>
      </c>
      <c r="E51">
        <v>1</v>
      </c>
      <c r="F51" t="s">
        <v>33</v>
      </c>
      <c r="G51">
        <v>0.7</v>
      </c>
    </row>
    <row r="52" spans="1:7">
      <c r="D52" s="43">
        <v>1.5000001000000001</v>
      </c>
      <c r="E52">
        <v>2</v>
      </c>
      <c r="F52" t="s">
        <v>34</v>
      </c>
      <c r="G52">
        <v>1</v>
      </c>
    </row>
    <row r="53" spans="1:7">
      <c r="D53" s="43">
        <v>2.5000000999999998</v>
      </c>
      <c r="E53">
        <v>3</v>
      </c>
      <c r="F53" t="s">
        <v>35</v>
      </c>
      <c r="G53">
        <v>1.3</v>
      </c>
    </row>
    <row r="54" spans="1:7">
      <c r="D54" s="43">
        <v>3.5000000999999998</v>
      </c>
      <c r="E54">
        <v>4</v>
      </c>
      <c r="F54" t="s">
        <v>36</v>
      </c>
      <c r="G54">
        <v>1.7</v>
      </c>
    </row>
    <row r="55" spans="1:7">
      <c r="D55" s="43">
        <v>4.5000001000000003</v>
      </c>
      <c r="E55">
        <v>5</v>
      </c>
      <c r="F55" t="s">
        <v>37</v>
      </c>
      <c r="G55">
        <v>2</v>
      </c>
    </row>
    <row r="56" spans="1:7">
      <c r="D56" s="43">
        <v>5.5000001000000003</v>
      </c>
      <c r="E56">
        <v>6</v>
      </c>
      <c r="F56" t="s">
        <v>38</v>
      </c>
      <c r="G56">
        <v>2.2999999999999998</v>
      </c>
    </row>
    <row r="57" spans="1:7">
      <c r="A57" s="43"/>
      <c r="G57">
        <v>2.7</v>
      </c>
    </row>
    <row r="58" spans="1:7">
      <c r="G58">
        <v>3</v>
      </c>
    </row>
    <row r="59" spans="1:7">
      <c r="G59">
        <v>3.3</v>
      </c>
    </row>
    <row r="60" spans="1:7">
      <c r="G60">
        <v>3.7</v>
      </c>
    </row>
    <row r="61" spans="1:7">
      <c r="G61">
        <v>4</v>
      </c>
    </row>
    <row r="62" spans="1:7">
      <c r="G62">
        <v>4.3</v>
      </c>
    </row>
    <row r="63" spans="1:7">
      <c r="G63">
        <v>4.7</v>
      </c>
    </row>
    <row r="64" spans="1:7">
      <c r="G64">
        <v>5</v>
      </c>
    </row>
    <row r="65" spans="7:7">
      <c r="G65">
        <v>5.3</v>
      </c>
    </row>
    <row r="66" spans="7:7">
      <c r="G66">
        <v>5.7</v>
      </c>
    </row>
    <row r="67" spans="7:7">
      <c r="G67">
        <v>6</v>
      </c>
    </row>
  </sheetData>
  <sheetProtection sheet="1" objects="1" scenarios="1"/>
  <mergeCells count="2">
    <mergeCell ref="C1:C4"/>
    <mergeCell ref="R4:S4"/>
  </mergeCells>
  <conditionalFormatting sqref="Q3:W3">
    <cfRule type="expression" dxfId="0" priority="1">
      <formula>$P$3=99</formula>
    </cfRule>
  </conditionalFormatting>
  <dataValidations count="1">
    <dataValidation type="list" allowBlank="1" showInputMessage="1" showErrorMessage="1" sqref="E6:N38">
      <formula1>staffel</formula1>
    </dataValidation>
  </dataValidations>
  <pageMargins left="0.70866141732283472" right="0.70866141732283472" top="0.78740157480314965" bottom="0.78740157480314965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Noten</vt:lpstr>
      <vt:lpstr>Basis</vt:lpstr>
      <vt:lpstr>Basis!Druckbereich</vt:lpstr>
      <vt:lpstr>Noten!Druckbereich</vt:lpstr>
      <vt:lpstr>nottab</vt:lpstr>
      <vt:lpstr>staffel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jwein</dc:creator>
  <cp:lastModifiedBy>jwein</cp:lastModifiedBy>
  <cp:lastPrinted>2017-02-01T20:54:16Z</cp:lastPrinted>
  <dcterms:created xsi:type="dcterms:W3CDTF">2014-09-20T10:48:21Z</dcterms:created>
  <dcterms:modified xsi:type="dcterms:W3CDTF">2017-02-01T21:00:34Z</dcterms:modified>
</cp:coreProperties>
</file>