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wein\Documents\"/>
    </mc:Choice>
  </mc:AlternateContent>
  <bookViews>
    <workbookView xWindow="0" yWindow="0" windowWidth="28800" windowHeight="12210"/>
  </bookViews>
  <sheets>
    <sheet name="Standard" sheetId="1" r:id="rId1"/>
    <sheet name="Warenwert" sheetId="2" r:id="rId2"/>
    <sheet name="Kontenrahmen" sheetId="4" r:id="rId3"/>
    <sheet name="NR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8" i="2" l="1"/>
  <c r="H34" i="2"/>
  <c r="F33" i="2"/>
  <c r="H33" i="2" s="1"/>
  <c r="B38" i="2" s="1"/>
  <c r="D38" i="2" s="1"/>
  <c r="F38" i="2" s="1"/>
  <c r="H10" i="2"/>
  <c r="H9" i="2"/>
  <c r="Q27" i="1"/>
  <c r="Q26" i="1"/>
  <c r="M33" i="1"/>
  <c r="O33" i="1" s="1"/>
  <c r="F33" i="1"/>
  <c r="E33" i="1"/>
  <c r="W34" i="1"/>
  <c r="W33" i="1"/>
  <c r="G34" i="1"/>
  <c r="O34" i="1"/>
  <c r="W10" i="1"/>
  <c r="W9" i="1"/>
  <c r="G10" i="1"/>
  <c r="G9" i="1"/>
  <c r="O10" i="1"/>
  <c r="O9" i="1"/>
  <c r="K120" i="1"/>
  <c r="D118" i="2"/>
  <c r="D125" i="2"/>
  <c r="K114" i="1"/>
  <c r="I38" i="1" l="1"/>
  <c r="K38" i="1" s="1"/>
  <c r="M38" i="1" s="1"/>
  <c r="I41" i="1" s="1"/>
  <c r="Q38" i="1"/>
  <c r="S38" i="1" s="1"/>
  <c r="U38" i="1" s="1"/>
  <c r="Q41" i="1" s="1"/>
  <c r="B14" i="2"/>
  <c r="D14" i="2" s="1"/>
  <c r="F14" i="2" s="1"/>
  <c r="B17" i="2" s="1"/>
  <c r="B41" i="2"/>
  <c r="G33" i="1"/>
  <c r="A38" i="1" s="1"/>
  <c r="C38" i="1" s="1"/>
  <c r="E38" i="1" s="1"/>
  <c r="A41" i="1" s="1"/>
  <c r="Q14" i="1"/>
  <c r="S14" i="1" s="1"/>
  <c r="U14" i="1" s="1"/>
  <c r="Q17" i="1" s="1"/>
  <c r="J41" i="1"/>
  <c r="A14" i="1"/>
  <c r="C14" i="1" s="1"/>
  <c r="E14" i="1" s="1"/>
  <c r="A17" i="1" s="1"/>
  <c r="I14" i="1"/>
  <c r="K14" i="1" s="1"/>
  <c r="M14" i="1" s="1"/>
  <c r="R41" i="1" l="1"/>
  <c r="U41" i="1" s="1"/>
  <c r="G56" i="2"/>
  <c r="C17" i="2"/>
  <c r="C41" i="2"/>
  <c r="I17" i="1"/>
  <c r="J17" i="1" s="1"/>
  <c r="M41" i="1"/>
  <c r="R17" i="1"/>
  <c r="B41" i="1"/>
  <c r="B17" i="1"/>
  <c r="K61" i="1" l="1"/>
  <c r="G55" i="2"/>
  <c r="C65" i="2"/>
  <c r="D65" i="2"/>
  <c r="F41" i="2"/>
  <c r="G52" i="2" s="1"/>
  <c r="F17" i="2"/>
  <c r="G51" i="2" s="1"/>
  <c r="M17" i="1"/>
  <c r="U17" i="1"/>
  <c r="C61" i="1"/>
  <c r="E17" i="1"/>
  <c r="E41" i="1"/>
  <c r="G53" i="2" l="1"/>
  <c r="S61" i="1"/>
  <c r="J61" i="1"/>
  <c r="L61" i="1" s="1"/>
  <c r="M61" i="1" s="1"/>
  <c r="R61" i="1"/>
  <c r="G57" i="2"/>
  <c r="G58" i="2" s="1"/>
  <c r="G59" i="2" s="1"/>
  <c r="E65" i="2"/>
  <c r="F65" i="2" s="1"/>
  <c r="B61" i="1"/>
  <c r="D61" i="1" s="1"/>
  <c r="E61" i="1" s="1"/>
  <c r="T61" i="1" l="1"/>
  <c r="U61" i="1" s="1"/>
  <c r="J118" i="1"/>
  <c r="G60" i="2"/>
  <c r="G61" i="2" s="1"/>
  <c r="K56" i="1" l="1"/>
  <c r="S56" i="1"/>
  <c r="G63" i="2"/>
  <c r="W75" i="1" l="1"/>
  <c r="J117" i="1"/>
  <c r="G62" i="2"/>
  <c r="D56" i="2"/>
  <c r="D56" i="1"/>
</calcChain>
</file>

<file path=xl/sharedStrings.xml><?xml version="1.0" encoding="utf-8"?>
<sst xmlns="http://schemas.openxmlformats.org/spreadsheetml/2006/main" count="552" uniqueCount="196">
  <si>
    <t>Kleimann AG</t>
  </si>
  <si>
    <t>Möbelproduzent</t>
  </si>
  <si>
    <t>Möbius KG</t>
  </si>
  <si>
    <t>Gutschrift</t>
  </si>
  <si>
    <t>Nr.:</t>
  </si>
  <si>
    <t>Rgdatum:</t>
  </si>
  <si>
    <t>Pos.</t>
  </si>
  <si>
    <t>Artikelnr</t>
  </si>
  <si>
    <t>Menge</t>
  </si>
  <si>
    <t>Bezeich</t>
  </si>
  <si>
    <t>EP</t>
  </si>
  <si>
    <t>Rabatt</t>
  </si>
  <si>
    <t>Poswert</t>
  </si>
  <si>
    <t>Tische</t>
  </si>
  <si>
    <t>Rücknahme wg. schwerwiegender Mängel</t>
  </si>
  <si>
    <t>Warenwert</t>
  </si>
  <si>
    <t>Autragswertrabatt</t>
  </si>
  <si>
    <t>Wwert II</t>
  </si>
  <si>
    <t>Kdrabatt</t>
  </si>
  <si>
    <t>Wwert III</t>
  </si>
  <si>
    <t>Fracht</t>
  </si>
  <si>
    <t>Versicherung</t>
  </si>
  <si>
    <t>Rgwert I</t>
  </si>
  <si>
    <t>Rechnungsendwert</t>
  </si>
  <si>
    <t>Zahlungsziel:</t>
  </si>
  <si>
    <t>Möbius</t>
  </si>
  <si>
    <t>Möbelgroßhandel</t>
  </si>
  <si>
    <t>Einrichtungshaus OHG</t>
  </si>
  <si>
    <t>Rechung</t>
  </si>
  <si>
    <t>k56</t>
  </si>
  <si>
    <t>Tisch</t>
  </si>
  <si>
    <t>Möbeleck e.K.</t>
  </si>
  <si>
    <t>hg67</t>
  </si>
  <si>
    <t>Verpackung</t>
  </si>
  <si>
    <t>Kontoauszug vom.... für</t>
  </si>
  <si>
    <t>Sparkasse Dortmund</t>
  </si>
  <si>
    <t>Konto</t>
  </si>
  <si>
    <t>Auszug</t>
  </si>
  <si>
    <t>Soll</t>
  </si>
  <si>
    <t>Haben</t>
  </si>
  <si>
    <t>€€€€</t>
  </si>
  <si>
    <t>Buchungsnr.</t>
  </si>
  <si>
    <t>Betreff</t>
  </si>
  <si>
    <t>Belastung</t>
  </si>
  <si>
    <t>Neuer Kontostand:</t>
  </si>
  <si>
    <t>Belegnr</t>
  </si>
  <si>
    <t>Sollkto</t>
  </si>
  <si>
    <t>Habenkto</t>
  </si>
  <si>
    <t>Soll €</t>
  </si>
  <si>
    <t>Haben €</t>
  </si>
  <si>
    <t>S</t>
  </si>
  <si>
    <t>H</t>
  </si>
  <si>
    <t>Nebenrechnungen</t>
  </si>
  <si>
    <t>960-gs</t>
  </si>
  <si>
    <t>GSdatum:</t>
  </si>
  <si>
    <t>Rg960-GS</t>
  </si>
  <si>
    <t>abzgl. Sko</t>
  </si>
  <si>
    <t>Rechnung</t>
  </si>
  <si>
    <t>345-GS1</t>
  </si>
  <si>
    <t>RG 345-GS</t>
  </si>
  <si>
    <t>abzügl Sko</t>
  </si>
  <si>
    <t>Auto-Meyer GmbH</t>
  </si>
  <si>
    <t>Fahrzeughandel</t>
  </si>
  <si>
    <t>PKW</t>
  </si>
  <si>
    <t>Überführung</t>
  </si>
  <si>
    <t>Anmeldung</t>
  </si>
  <si>
    <t>971-Gs1</t>
  </si>
  <si>
    <t>wg. Leichter Lackschäden</t>
  </si>
  <si>
    <t>RG 971-GS</t>
  </si>
  <si>
    <t>AUSGANGSRECHNUNG (AR)</t>
  </si>
  <si>
    <t>EINGANGSRECHNUNG (ER) Waren und Bezugskosten</t>
  </si>
  <si>
    <t>EINGANGSRECHNUNG (ER) Anlagegut und Nebenkosten</t>
  </si>
  <si>
    <r>
      <t xml:space="preserve">10 Tage 2% Skonto 30 Tage netto v. </t>
    </r>
    <r>
      <rPr>
        <sz val="11"/>
        <color rgb="FFFF0000"/>
        <rFont val="Calibri"/>
        <family val="2"/>
        <scheme val="minor"/>
      </rPr>
      <t>Rechnungsendwert</t>
    </r>
  </si>
  <si>
    <r>
      <t xml:space="preserve">14 Tage 2% Skonto 30 Tage netto v. </t>
    </r>
    <r>
      <rPr>
        <sz val="11"/>
        <color rgb="FFFF0000"/>
        <rFont val="Calibri"/>
        <family val="2"/>
        <scheme val="minor"/>
      </rPr>
      <t>Rechnungsendwert</t>
    </r>
  </si>
  <si>
    <t>NR:</t>
  </si>
  <si>
    <t>RG</t>
  </si>
  <si>
    <t>GS</t>
  </si>
  <si>
    <t>OP</t>
  </si>
  <si>
    <t>Zahlung</t>
  </si>
  <si>
    <t>Diff</t>
  </si>
  <si>
    <t>Alternative:</t>
  </si>
  <si>
    <t>RG-Steuer</t>
  </si>
  <si>
    <t>GS-Steuer</t>
  </si>
  <si>
    <t>OP-Steuer</t>
  </si>
  <si>
    <r>
      <t xml:space="preserve">10 Tage 2% Skonto 30 Tage netto v. </t>
    </r>
    <r>
      <rPr>
        <sz val="11"/>
        <color rgb="FFFF0000"/>
        <rFont val="Calibri"/>
        <family val="2"/>
        <scheme val="minor"/>
      </rPr>
      <t>WARENWERT</t>
    </r>
  </si>
  <si>
    <t>Warenwert GS</t>
  </si>
  <si>
    <t>Warenwert RG</t>
  </si>
  <si>
    <t>Warenwert OP</t>
  </si>
  <si>
    <t>OP incl. MwSt</t>
  </si>
  <si>
    <t>Sko incl. MwSt</t>
  </si>
  <si>
    <t>OP incl-Sko incl</t>
  </si>
  <si>
    <t>Effektivzins Überschlagsmethode:</t>
  </si>
  <si>
    <t>Effektivzins Überschlagsmetheode lange Variante</t>
  </si>
  <si>
    <t>Skontoabzug</t>
  </si>
  <si>
    <t>zur Info:</t>
  </si>
  <si>
    <t>korrekt!</t>
  </si>
  <si>
    <t>FALSCH!</t>
  </si>
  <si>
    <t>s. hierzu auch G22 -&gt; effektiv v. Warenwert</t>
  </si>
  <si>
    <t>4b</t>
  </si>
  <si>
    <t>5b</t>
  </si>
  <si>
    <t>6b</t>
  </si>
  <si>
    <t>Grundstücke</t>
  </si>
  <si>
    <t>Techn. Anlagen</t>
  </si>
  <si>
    <t>BGA</t>
  </si>
  <si>
    <t>Fuhrpark</t>
  </si>
  <si>
    <t>GWG(0371 GWG SP)</t>
  </si>
  <si>
    <t>EK</t>
  </si>
  <si>
    <t>Verbl. gegenüber Kreditinstituten</t>
  </si>
  <si>
    <t>Ford. aus L.u.L</t>
  </si>
  <si>
    <t>sonstige Forderungen</t>
  </si>
  <si>
    <t>SV-Beitrags-vorauszahlungen</t>
  </si>
  <si>
    <t>Kreditinstitut</t>
  </si>
  <si>
    <t>VSt</t>
  </si>
  <si>
    <t>EUSt</t>
  </si>
  <si>
    <t>VSt. aus ig-Erwerb</t>
  </si>
  <si>
    <t>Kasse</t>
  </si>
  <si>
    <t>Privatentnahme</t>
  </si>
  <si>
    <t>Privateinlage</t>
  </si>
  <si>
    <t>Verbl. a. LuL</t>
  </si>
  <si>
    <t>Ust</t>
  </si>
  <si>
    <t>USt aus ig-Erwerb</t>
  </si>
  <si>
    <t>Verbl. aus Steuern</t>
  </si>
  <si>
    <t>Verbl. im Rahmen der soz. Sicherheit</t>
  </si>
  <si>
    <t>Sonst. Verbl.</t>
  </si>
  <si>
    <t>Verbindl. aus Vermögensbildung</t>
  </si>
  <si>
    <t>Zinsaufwendungen</t>
  </si>
  <si>
    <t>betriebsfr. Erträge</t>
  </si>
  <si>
    <t>Zinserträge</t>
  </si>
  <si>
    <t>Wareneingang (Inland)</t>
  </si>
  <si>
    <t>Warenbezugskosten</t>
  </si>
  <si>
    <t>Rücksendungen a.d.Lieferer</t>
  </si>
  <si>
    <t>Nachlässe des Lieferers</t>
  </si>
  <si>
    <t>Liefererboni</t>
  </si>
  <si>
    <t>Liefererskonti</t>
  </si>
  <si>
    <t>Warenbestand lt. Inv.</t>
  </si>
  <si>
    <t>Löhne</t>
  </si>
  <si>
    <t>Gehälter</t>
  </si>
  <si>
    <t>Gesetzl. soz. Aufwand</t>
  </si>
  <si>
    <t>vL</t>
  </si>
  <si>
    <t>Mieten, Pachten, Leasing</t>
  </si>
  <si>
    <t>Kfz-Steuer</t>
  </si>
  <si>
    <t>Versicherungen</t>
  </si>
  <si>
    <t>Energie, Betriebsstoffe</t>
  </si>
  <si>
    <t>Werbe-Reisekosten</t>
  </si>
  <si>
    <t>Provisionen</t>
  </si>
  <si>
    <t>Verpackungsmaterial</t>
  </si>
  <si>
    <t>Ausgangsfrachen</t>
  </si>
  <si>
    <t>Gewährleistungen</t>
  </si>
  <si>
    <t>Instandhaltung</t>
  </si>
  <si>
    <t>Bürobedarf</t>
  </si>
  <si>
    <t>Porto, Telefon, Telefax</t>
  </si>
  <si>
    <t>Kosten des Geldverkehrs</t>
  </si>
  <si>
    <t>Abschreibung auf Sachanlagen</t>
  </si>
  <si>
    <t>Warenverkauf (Inland)</t>
  </si>
  <si>
    <t>Rücksendungen vom Kd.</t>
  </si>
  <si>
    <t>Nachlässe an Kd.</t>
  </si>
  <si>
    <t>Kundenboni</t>
  </si>
  <si>
    <t>Kundenskonti</t>
  </si>
  <si>
    <t>Warenverkauf ig-Lieferung</t>
  </si>
  <si>
    <t>Warenverkauf Drittland</t>
  </si>
  <si>
    <t>Warenentnahme</t>
  </si>
  <si>
    <t>Provisionserträge</t>
  </si>
  <si>
    <t>EBK</t>
  </si>
  <si>
    <t>G+V</t>
  </si>
  <si>
    <t>SBK</t>
  </si>
  <si>
    <t>=</t>
  </si>
  <si>
    <t>i.d.R.</t>
  </si>
  <si>
    <t>Anschaffungskosten!</t>
  </si>
  <si>
    <t>falls für:</t>
  </si>
  <si>
    <t>Monate:</t>
  </si>
  <si>
    <t>Abschr:</t>
  </si>
  <si>
    <t>491 an 034</t>
  </si>
  <si>
    <t>BS</t>
  </si>
  <si>
    <t>WARENEINSATZ!!!</t>
  </si>
  <si>
    <t>BS immer:</t>
  </si>
  <si>
    <t>181 an 141</t>
  </si>
  <si>
    <t>egal ob Zahllast o. VSt.überhang</t>
  </si>
  <si>
    <t>Info zu verwandten Blättern:</t>
  </si>
  <si>
    <t>=&gt;BS gibt keine Richtung an</t>
  </si>
  <si>
    <t>Hauptseite</t>
  </si>
  <si>
    <t>Nr 28</t>
  </si>
  <si>
    <t>Kontenabschluss</t>
  </si>
  <si>
    <t>Nr 7</t>
  </si>
  <si>
    <t>Skontokorr</t>
  </si>
  <si>
    <t>Hotpot</t>
  </si>
  <si>
    <t xml:space="preserve">vor K26 </t>
  </si>
  <si>
    <t>Probleme</t>
  </si>
  <si>
    <t>VSt Ust</t>
  </si>
  <si>
    <t>Einstiegsdarstellung</t>
  </si>
  <si>
    <t>diese Exceldatei</t>
  </si>
  <si>
    <t>K44b</t>
  </si>
  <si>
    <t>Folgen BilRUG</t>
  </si>
  <si>
    <t>Mieterträge</t>
  </si>
  <si>
    <t>statt wie bislang</t>
  </si>
  <si>
    <t>242(1)</t>
  </si>
  <si>
    <t>Rg-korrektur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</si>
</sst>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0%\ &quot;Mwst.&quot;"/>
    <numFmt numFmtId="165" formatCode="000"/>
    <numFmt numFmtId="166" formatCode="0%\ &quot;Sko-satz&quot;"/>
    <numFmt numFmtId="167" formatCode="0000"/>
    <numFmt numFmtId="168" formatCode="0\ &quot;Jahre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 style="thin">
        <color indexed="64"/>
      </bottom>
      <diagonal/>
    </border>
    <border>
      <left/>
      <right style="thick">
        <color indexed="10"/>
      </right>
      <top style="thick">
        <color indexed="10"/>
      </top>
      <bottom style="thin">
        <color indexed="64"/>
      </bottom>
      <diagonal/>
    </border>
    <border>
      <left style="thick">
        <color indexed="10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ck">
        <color indexed="11"/>
      </top>
      <bottom style="thin">
        <color indexed="64"/>
      </bottom>
      <diagonal/>
    </border>
    <border>
      <left/>
      <right style="thick">
        <color indexed="11"/>
      </right>
      <top style="thick">
        <color indexed="11"/>
      </top>
      <bottom style="thin">
        <color indexed="64"/>
      </bottom>
      <diagonal/>
    </border>
    <border>
      <left style="thick">
        <color indexed="11"/>
      </left>
      <right style="thin">
        <color indexed="64"/>
      </right>
      <top style="thick">
        <color indexed="13"/>
      </top>
      <bottom style="thin">
        <color indexed="64"/>
      </bottom>
      <diagonal/>
    </border>
    <border>
      <left/>
      <right style="thick">
        <color indexed="13"/>
      </right>
      <top style="thick">
        <color indexed="13"/>
      </top>
      <bottom style="thin">
        <color indexed="64"/>
      </bottom>
      <diagonal/>
    </border>
    <border>
      <left style="thick">
        <color indexed="10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10"/>
      </right>
      <top/>
      <bottom style="thin">
        <color indexed="64"/>
      </bottom>
      <diagonal/>
    </border>
    <border>
      <left/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11"/>
      </right>
      <top style="thin">
        <color indexed="64"/>
      </top>
      <bottom style="thin">
        <color indexed="64"/>
      </bottom>
      <diagonal/>
    </border>
    <border>
      <left style="thick">
        <color indexed="11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13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 style="thick">
        <color indexed="12"/>
      </bottom>
      <diagonal/>
    </border>
    <border>
      <left/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/>
      <bottom style="thick">
        <color indexed="11"/>
      </bottom>
      <diagonal/>
    </border>
    <border>
      <left/>
      <right style="thick">
        <color indexed="11"/>
      </right>
      <top style="thin">
        <color indexed="64"/>
      </top>
      <bottom style="thick">
        <color indexed="11"/>
      </bottom>
      <diagonal/>
    </border>
    <border>
      <left style="thick">
        <color indexed="11"/>
      </left>
      <right style="thin">
        <color indexed="64"/>
      </right>
      <top/>
      <bottom style="thick">
        <color indexed="13"/>
      </bottom>
      <diagonal/>
    </border>
    <border>
      <left/>
      <right style="thick">
        <color indexed="13"/>
      </right>
      <top style="thin">
        <color indexed="64"/>
      </top>
      <bottom style="thick">
        <color indexed="1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8">
    <xf numFmtId="0" fontId="0" fillId="0" borderId="0" xfId="0"/>
    <xf numFmtId="0" fontId="0" fillId="2" borderId="1" xfId="0" applyFill="1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5" xfId="0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0" xfId="0" applyFill="1" applyBorder="1" applyProtection="1">
      <protection hidden="1"/>
    </xf>
    <xf numFmtId="14" fontId="0" fillId="0" borderId="5" xfId="0" applyNumberFormat="1" applyBorder="1" applyProtection="1"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44" fontId="0" fillId="0" borderId="0" xfId="2" applyFont="1" applyBorder="1" applyProtection="1">
      <protection hidden="1"/>
    </xf>
    <xf numFmtId="9" fontId="0" fillId="0" borderId="0" xfId="1" applyFont="1" applyBorder="1" applyProtection="1">
      <protection hidden="1"/>
    </xf>
    <xf numFmtId="44" fontId="0" fillId="0" borderId="5" xfId="2" applyFont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Protection="1">
      <protection hidden="1"/>
    </xf>
    <xf numFmtId="0" fontId="5" fillId="0" borderId="0" xfId="0" applyFont="1" applyBorder="1" applyAlignment="1" applyProtection="1">
      <alignment horizontal="center"/>
      <protection hidden="1"/>
    </xf>
    <xf numFmtId="44" fontId="0" fillId="0" borderId="4" xfId="0" applyNumberFormat="1" applyBorder="1" applyProtection="1">
      <protection hidden="1"/>
    </xf>
    <xf numFmtId="9" fontId="0" fillId="0" borderId="0" xfId="2" applyNumberFormat="1" applyFont="1" applyBorder="1" applyProtection="1">
      <protection hidden="1"/>
    </xf>
    <xf numFmtId="44" fontId="0" fillId="0" borderId="0" xfId="0" applyNumberFormat="1" applyBorder="1" applyProtection="1">
      <protection hidden="1"/>
    </xf>
    <xf numFmtId="164" fontId="0" fillId="0" borderId="0" xfId="0" applyNumberFormat="1" applyBorder="1" applyProtection="1">
      <protection hidden="1"/>
    </xf>
    <xf numFmtId="0" fontId="0" fillId="0" borderId="6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1" xfId="0" applyBorder="1" applyProtection="1">
      <protection hidden="1"/>
    </xf>
    <xf numFmtId="0" fontId="0" fillId="0" borderId="5" xfId="0" applyBorder="1" applyAlignment="1" applyProtection="1">
      <alignment horizontal="right"/>
      <protection hidden="1"/>
    </xf>
    <xf numFmtId="0" fontId="0" fillId="0" borderId="0" xfId="0" applyFill="1" applyBorder="1" applyAlignment="1" applyProtection="1">
      <alignment horizontal="center"/>
      <protection hidden="1"/>
    </xf>
    <xf numFmtId="44" fontId="0" fillId="0" borderId="5" xfId="2" applyFont="1" applyBorder="1" applyProtection="1">
      <protection locked="0"/>
    </xf>
    <xf numFmtId="0" fontId="0" fillId="0" borderId="7" xfId="0" applyBorder="1" applyAlignment="1" applyProtection="1">
      <alignment horizontal="right"/>
      <protection hidden="1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165" fontId="0" fillId="0" borderId="9" xfId="0" applyNumberFormat="1" applyBorder="1" applyProtection="1">
      <protection locked="0"/>
    </xf>
    <xf numFmtId="4" fontId="0" fillId="0" borderId="9" xfId="0" applyNumberFormat="1" applyBorder="1" applyProtection="1">
      <protection locked="0"/>
    </xf>
    <xf numFmtId="0" fontId="0" fillId="0" borderId="10" xfId="0" applyBorder="1" applyProtection="1">
      <protection hidden="1"/>
    </xf>
    <xf numFmtId="0" fontId="0" fillId="0" borderId="10" xfId="0" applyBorder="1" applyAlignment="1" applyProtection="1">
      <alignment horizontal="right"/>
      <protection hidden="1"/>
    </xf>
    <xf numFmtId="165" fontId="0" fillId="0" borderId="11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165" fontId="0" fillId="0" borderId="13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165" fontId="0" fillId="0" borderId="15" xfId="0" applyNumberFormat="1" applyBorder="1" applyProtection="1">
      <protection locked="0"/>
    </xf>
    <xf numFmtId="4" fontId="0" fillId="0" borderId="16" xfId="0" applyNumberFormat="1" applyBorder="1" applyProtection="1">
      <protection locked="0"/>
    </xf>
    <xf numFmtId="165" fontId="0" fillId="0" borderId="17" xfId="0" applyNumberFormat="1" applyBorder="1" applyProtection="1">
      <protection locked="0"/>
    </xf>
    <xf numFmtId="4" fontId="0" fillId="0" borderId="18" xfId="0" applyNumberFormat="1" applyBorder="1" applyProtection="1">
      <protection locked="0"/>
    </xf>
    <xf numFmtId="4" fontId="6" fillId="3" borderId="16" xfId="0" applyNumberFormat="1" applyFont="1" applyFill="1" applyBorder="1" applyProtection="1">
      <protection locked="0"/>
    </xf>
    <xf numFmtId="4" fontId="6" fillId="3" borderId="18" xfId="0" applyNumberFormat="1" applyFont="1" applyFill="1" applyBorder="1" applyProtection="1">
      <protection locked="0"/>
    </xf>
    <xf numFmtId="44" fontId="0" fillId="4" borderId="5" xfId="2" applyFont="1" applyFill="1" applyBorder="1" applyProtection="1">
      <protection locked="0"/>
    </xf>
    <xf numFmtId="44" fontId="0" fillId="4" borderId="0" xfId="2" applyFont="1" applyFill="1" applyBorder="1" applyProtection="1">
      <protection hidden="1"/>
    </xf>
    <xf numFmtId="4" fontId="0" fillId="0" borderId="0" xfId="0" applyNumberFormat="1"/>
    <xf numFmtId="9" fontId="0" fillId="0" borderId="0" xfId="0" applyNumberFormat="1"/>
    <xf numFmtId="166" fontId="0" fillId="0" borderId="0" xfId="0" applyNumberFormat="1"/>
    <xf numFmtId="4" fontId="2" fillId="0" borderId="0" xfId="0" applyNumberFormat="1" applyFont="1"/>
    <xf numFmtId="0" fontId="0" fillId="5" borderId="0" xfId="0" applyFill="1"/>
    <xf numFmtId="0" fontId="3" fillId="6" borderId="0" xfId="0" applyFont="1" applyFill="1"/>
    <xf numFmtId="0" fontId="3" fillId="6" borderId="0" xfId="0" applyFont="1" applyFill="1" applyBorder="1" applyProtection="1">
      <protection hidden="1"/>
    </xf>
    <xf numFmtId="166" fontId="3" fillId="6" borderId="0" xfId="0" applyNumberFormat="1" applyFont="1" applyFill="1"/>
    <xf numFmtId="4" fontId="3" fillId="6" borderId="0" xfId="0" applyNumberFormat="1" applyFont="1" applyFill="1"/>
    <xf numFmtId="10" fontId="3" fillId="6" borderId="0" xfId="1" applyNumberFormat="1" applyFont="1" applyFill="1"/>
    <xf numFmtId="10" fontId="0" fillId="5" borderId="0" xfId="1" applyNumberFormat="1" applyFont="1" applyFill="1"/>
    <xf numFmtId="0" fontId="2" fillId="5" borderId="0" xfId="0" applyFont="1" applyFill="1"/>
    <xf numFmtId="0" fontId="2" fillId="5" borderId="9" xfId="0" applyFont="1" applyFill="1" applyBorder="1"/>
    <xf numFmtId="0" fontId="3" fillId="0" borderId="9" xfId="0" applyFont="1" applyBorder="1"/>
    <xf numFmtId="165" fontId="3" fillId="0" borderId="9" xfId="0" applyNumberFormat="1" applyFont="1" applyBorder="1" applyProtection="1">
      <protection locked="0"/>
    </xf>
    <xf numFmtId="4" fontId="3" fillId="0" borderId="9" xfId="0" applyNumberFormat="1" applyFont="1" applyBorder="1" applyProtection="1">
      <protection locked="0"/>
    </xf>
    <xf numFmtId="0" fontId="3" fillId="0" borderId="0" xfId="0" applyFont="1"/>
    <xf numFmtId="0" fontId="0" fillId="0" borderId="9" xfId="0" applyFont="1" applyBorder="1"/>
    <xf numFmtId="165" fontId="7" fillId="0" borderId="19" xfId="0" applyNumberFormat="1" applyFont="1" applyBorder="1" applyAlignment="1">
      <alignment horizontal="center" vertical="top" wrapText="1"/>
    </xf>
    <xf numFmtId="165" fontId="7" fillId="2" borderId="20" xfId="0" applyNumberFormat="1" applyFont="1" applyFill="1" applyBorder="1" applyAlignment="1">
      <alignment vertical="top" wrapText="1"/>
    </xf>
    <xf numFmtId="165" fontId="7" fillId="0" borderId="21" xfId="0" applyNumberFormat="1" applyFont="1" applyBorder="1" applyAlignment="1">
      <alignment horizontal="center" vertical="top" wrapText="1"/>
    </xf>
    <xf numFmtId="165" fontId="7" fillId="2" borderId="22" xfId="0" applyNumberFormat="1" applyFont="1" applyFill="1" applyBorder="1" applyAlignment="1">
      <alignment vertical="top" wrapText="1"/>
    </xf>
    <xf numFmtId="165" fontId="7" fillId="0" borderId="23" xfId="0" applyNumberFormat="1" applyFont="1" applyBorder="1" applyAlignment="1">
      <alignment horizontal="center" vertical="top" wrapText="1"/>
    </xf>
    <xf numFmtId="165" fontId="7" fillId="2" borderId="24" xfId="0" applyNumberFormat="1" applyFont="1" applyFill="1" applyBorder="1" applyAlignment="1">
      <alignment vertical="top" wrapText="1"/>
    </xf>
    <xf numFmtId="165" fontId="7" fillId="0" borderId="25" xfId="0" applyNumberFormat="1" applyFont="1" applyBorder="1" applyAlignment="1">
      <alignment horizontal="center" vertical="top" wrapText="1"/>
    </xf>
    <xf numFmtId="165" fontId="7" fillId="2" borderId="26" xfId="0" applyNumberFormat="1" applyFont="1" applyFill="1" applyBorder="1" applyAlignment="1">
      <alignment vertical="top" wrapText="1"/>
    </xf>
    <xf numFmtId="167" fontId="7" fillId="0" borderId="27" xfId="0" applyNumberFormat="1" applyFont="1" applyBorder="1" applyAlignment="1">
      <alignment horizontal="center" vertical="top" wrapText="1"/>
    </xf>
    <xf numFmtId="165" fontId="7" fillId="2" borderId="28" xfId="0" applyNumberFormat="1" applyFont="1" applyFill="1" applyBorder="1" applyAlignment="1">
      <alignment vertical="top" wrapText="1"/>
    </xf>
    <xf numFmtId="165" fontId="7" fillId="0" borderId="27" xfId="0" applyNumberFormat="1" applyFont="1" applyBorder="1" applyAlignment="1">
      <alignment horizontal="center" vertical="top" wrapText="1"/>
    </xf>
    <xf numFmtId="165" fontId="7" fillId="2" borderId="29" xfId="0" applyNumberFormat="1" applyFont="1" applyFill="1" applyBorder="1" applyAlignment="1">
      <alignment vertical="top" wrapText="1"/>
    </xf>
    <xf numFmtId="165" fontId="7" fillId="0" borderId="30" xfId="0" applyNumberFormat="1" applyFont="1" applyBorder="1" applyAlignment="1">
      <alignment horizontal="center" vertical="top" wrapText="1"/>
    </xf>
    <xf numFmtId="165" fontId="7" fillId="2" borderId="31" xfId="0" applyNumberFormat="1" applyFont="1" applyFill="1" applyBorder="1" applyAlignment="1">
      <alignment vertical="top" wrapText="1"/>
    </xf>
    <xf numFmtId="165" fontId="7" fillId="0" borderId="32" xfId="0" applyNumberFormat="1" applyFont="1" applyBorder="1" applyAlignment="1">
      <alignment horizontal="center" vertical="top" wrapText="1"/>
    </xf>
    <xf numFmtId="165" fontId="7" fillId="2" borderId="33" xfId="0" applyNumberFormat="1" applyFont="1" applyFill="1" applyBorder="1" applyAlignment="1">
      <alignment vertical="top" wrapText="1"/>
    </xf>
    <xf numFmtId="165" fontId="7" fillId="0" borderId="34" xfId="0" applyNumberFormat="1" applyFont="1" applyBorder="1" applyAlignment="1">
      <alignment horizontal="center" vertical="top" wrapText="1"/>
    </xf>
    <xf numFmtId="165" fontId="7" fillId="2" borderId="35" xfId="0" applyNumberFormat="1" applyFont="1" applyFill="1" applyBorder="1" applyAlignment="1">
      <alignment vertical="top" wrapText="1"/>
    </xf>
    <xf numFmtId="165" fontId="7" fillId="0" borderId="36" xfId="0" applyNumberFormat="1" applyFont="1" applyBorder="1" applyAlignment="1">
      <alignment horizontal="center" vertical="top" wrapText="1"/>
    </xf>
    <xf numFmtId="165" fontId="7" fillId="2" borderId="37" xfId="0" applyNumberFormat="1" applyFont="1" applyFill="1" applyBorder="1" applyAlignment="1">
      <alignment vertical="top" wrapText="1"/>
    </xf>
    <xf numFmtId="165" fontId="7" fillId="0" borderId="38" xfId="0" applyNumberFormat="1" applyFont="1" applyBorder="1" applyAlignment="1">
      <alignment horizontal="center" vertical="top" wrapText="1"/>
    </xf>
    <xf numFmtId="165" fontId="7" fillId="2" borderId="39" xfId="0" applyNumberFormat="1" applyFont="1" applyFill="1" applyBorder="1" applyAlignment="1">
      <alignment vertical="top" wrapText="1"/>
    </xf>
    <xf numFmtId="165" fontId="7" fillId="0" borderId="40" xfId="0" applyNumberFormat="1" applyFont="1" applyBorder="1" applyAlignment="1">
      <alignment horizontal="center" vertical="top" wrapText="1"/>
    </xf>
    <xf numFmtId="165" fontId="7" fillId="2" borderId="41" xfId="0" applyNumberFormat="1" applyFont="1" applyFill="1" applyBorder="1" applyAlignment="1">
      <alignment vertical="top" wrapText="1"/>
    </xf>
    <xf numFmtId="165" fontId="7" fillId="0" borderId="0" xfId="0" applyNumberFormat="1" applyFont="1" applyFill="1" applyBorder="1" applyAlignment="1">
      <alignment horizontal="center" vertical="top" wrapText="1"/>
    </xf>
    <xf numFmtId="165" fontId="7" fillId="2" borderId="0" xfId="0" quotePrefix="1" applyNumberFormat="1" applyFont="1" applyFill="1" applyBorder="1" applyAlignment="1">
      <alignment vertical="top" wrapText="1"/>
    </xf>
    <xf numFmtId="165" fontId="7" fillId="2" borderId="0" xfId="0" applyNumberFormat="1" applyFont="1" applyFill="1" applyBorder="1" applyAlignment="1">
      <alignment vertical="top" wrapText="1"/>
    </xf>
    <xf numFmtId="0" fontId="0" fillId="0" borderId="0" xfId="0" applyFont="1" applyProtection="1">
      <protection hidden="1"/>
    </xf>
    <xf numFmtId="0" fontId="0" fillId="0" borderId="0" xfId="0" applyFont="1"/>
    <xf numFmtId="165" fontId="0" fillId="0" borderId="13" xfId="0" applyNumberFormat="1" applyFont="1" applyBorder="1" applyProtection="1">
      <protection locked="0"/>
    </xf>
    <xf numFmtId="4" fontId="0" fillId="0" borderId="14" xfId="0" applyNumberFormat="1" applyFont="1" applyBorder="1" applyProtection="1">
      <protection locked="0"/>
    </xf>
    <xf numFmtId="165" fontId="0" fillId="0" borderId="17" xfId="0" applyNumberFormat="1" applyFont="1" applyBorder="1" applyProtection="1">
      <protection locked="0"/>
    </xf>
    <xf numFmtId="4" fontId="0" fillId="0" borderId="18" xfId="0" applyNumberFormat="1" applyFont="1" applyBorder="1" applyProtection="1">
      <protection locked="0"/>
    </xf>
    <xf numFmtId="4" fontId="8" fillId="3" borderId="16" xfId="0" applyNumberFormat="1" applyFont="1" applyFill="1" applyBorder="1" applyProtection="1">
      <protection locked="0"/>
    </xf>
    <xf numFmtId="165" fontId="0" fillId="0" borderId="11" xfId="0" applyNumberFormat="1" applyFont="1" applyBorder="1" applyProtection="1">
      <protection locked="0"/>
    </xf>
    <xf numFmtId="4" fontId="0" fillId="0" borderId="12" xfId="0" applyNumberFormat="1" applyFont="1" applyBorder="1" applyProtection="1">
      <protection locked="0"/>
    </xf>
    <xf numFmtId="165" fontId="0" fillId="0" borderId="15" xfId="0" applyNumberFormat="1" applyFont="1" applyBorder="1" applyProtection="1">
      <protection locked="0"/>
    </xf>
    <xf numFmtId="4" fontId="0" fillId="0" borderId="16" xfId="0" applyNumberFormat="1" applyFont="1" applyBorder="1" applyProtection="1">
      <protection locked="0"/>
    </xf>
    <xf numFmtId="4" fontId="8" fillId="3" borderId="18" xfId="0" applyNumberFormat="1" applyFont="1" applyFill="1" applyBorder="1" applyProtection="1">
      <protection locked="0"/>
    </xf>
    <xf numFmtId="0" fontId="0" fillId="0" borderId="10" xfId="0" applyFont="1" applyBorder="1" applyProtection="1">
      <protection hidden="1"/>
    </xf>
    <xf numFmtId="0" fontId="0" fillId="0" borderId="10" xfId="0" applyFont="1" applyBorder="1" applyAlignment="1" applyProtection="1">
      <alignment horizontal="right"/>
      <protection hidden="1"/>
    </xf>
    <xf numFmtId="168" fontId="0" fillId="0" borderId="0" xfId="0" applyNumberFormat="1" applyFont="1"/>
    <xf numFmtId="165" fontId="0" fillId="0" borderId="9" xfId="0" applyNumberFormat="1" applyFont="1" applyBorder="1" applyProtection="1">
      <protection locked="0"/>
    </xf>
    <xf numFmtId="4" fontId="0" fillId="0" borderId="9" xfId="0" applyNumberFormat="1" applyFont="1" applyBorder="1" applyProtection="1">
      <protection locked="0"/>
    </xf>
    <xf numFmtId="4" fontId="0" fillId="0" borderId="0" xfId="0" applyNumberFormat="1" applyFont="1"/>
    <xf numFmtId="4" fontId="0" fillId="4" borderId="18" xfId="0" applyNumberFormat="1" applyFont="1" applyFill="1" applyBorder="1" applyProtection="1">
      <protection locked="0"/>
    </xf>
    <xf numFmtId="0" fontId="0" fillId="0" borderId="0" xfId="0" quotePrefix="1"/>
    <xf numFmtId="0" fontId="0" fillId="0" borderId="0" xfId="0" applyAlignment="1">
      <alignment horizontal="right"/>
    </xf>
    <xf numFmtId="0" fontId="0" fillId="7" borderId="0" xfId="0" applyFill="1"/>
    <xf numFmtId="0" fontId="0" fillId="8" borderId="0" xfId="0" applyFont="1" applyFill="1"/>
    <xf numFmtId="9" fontId="0" fillId="0" borderId="0" xfId="0" applyNumberFormat="1" applyFont="1"/>
    <xf numFmtId="10" fontId="0" fillId="0" borderId="0" xfId="1" applyNumberFormat="1" applyFont="1"/>
    <xf numFmtId="165" fontId="0" fillId="0" borderId="10" xfId="0" applyNumberFormat="1" applyFont="1" applyBorder="1" applyAlignment="1" applyProtection="1">
      <alignment horizontal="center"/>
      <protection hidden="1"/>
    </xf>
    <xf numFmtId="0" fontId="2" fillId="0" borderId="8" xfId="0" applyFont="1" applyBorder="1" applyAlignment="1">
      <alignment horizontal="center"/>
    </xf>
    <xf numFmtId="165" fontId="0" fillId="0" borderId="10" xfId="0" applyNumberForma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44" fontId="0" fillId="0" borderId="6" xfId="0" applyNumberFormat="1" applyBorder="1" applyAlignment="1" applyProtection="1">
      <alignment horizontal="center"/>
      <protection hidden="1"/>
    </xf>
    <xf numFmtId="44" fontId="0" fillId="0" borderId="7" xfId="0" applyNumberFormat="1" applyBorder="1" applyAlignment="1" applyProtection="1">
      <alignment horizontal="center"/>
      <protection hidden="1"/>
    </xf>
    <xf numFmtId="0" fontId="0" fillId="7" borderId="0" xfId="0" applyFill="1" applyAlignment="1">
      <alignment horizontal="center"/>
    </xf>
  </cellXfs>
  <cellStyles count="3">
    <cellStyle name="Euro" xfId="2"/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657225</xdr:colOff>
      <xdr:row>1</xdr:row>
      <xdr:rowOff>9525</xdr:rowOff>
    </xdr:from>
    <xdr:to>
      <xdr:col>14</xdr:col>
      <xdr:colOff>457200</xdr:colOff>
      <xdr:row>4</xdr:row>
      <xdr:rowOff>0</xdr:rowOff>
    </xdr:to>
    <xdr:pic>
      <xdr:nvPicPr>
        <xdr:cNvPr id="2" name="Bild 1" descr="D:\office2k\Clipart\standard\stddir1\BD05044_.WMF">
          <a:extLst>
            <a:ext uri="{FF2B5EF4-FFF2-40B4-BE49-F238E27FC236}">
              <a16:creationId xmlns:a16="http://schemas.microsoft.com/office/drawing/2014/main" id="{9FC7B026-AD69-4FE6-B8F9-47686D467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504825"/>
          <a:ext cx="56197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</xdr:row>
      <xdr:rowOff>19050</xdr:rowOff>
    </xdr:from>
    <xdr:to>
      <xdr:col>5</xdr:col>
      <xdr:colOff>742950</xdr:colOff>
      <xdr:row>4</xdr:row>
      <xdr:rowOff>28575</xdr:rowOff>
    </xdr:to>
    <xdr:pic>
      <xdr:nvPicPr>
        <xdr:cNvPr id="4" name="Bild 6" descr="C:\Programme\Gemeinsame Dateien\Microsoft Shared\Clipart\cagcat50\BD05515_.WMF">
          <a:extLst>
            <a:ext uri="{FF2B5EF4-FFF2-40B4-BE49-F238E27FC236}">
              <a16:creationId xmlns:a16="http://schemas.microsoft.com/office/drawing/2014/main" id="{5BF6A8F5-A957-4321-8153-835D51007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3800475"/>
          <a:ext cx="5429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13</xdr:col>
      <xdr:colOff>657225</xdr:colOff>
      <xdr:row>25</xdr:row>
      <xdr:rowOff>9525</xdr:rowOff>
    </xdr:from>
    <xdr:ext cx="561975" cy="561975"/>
    <xdr:pic>
      <xdr:nvPicPr>
        <xdr:cNvPr id="5" name="Bild 1" descr="D:\office2k\Clipart\standard\stddir1\BD05044_.WMF">
          <a:extLst>
            <a:ext uri="{FF2B5EF4-FFF2-40B4-BE49-F238E27FC236}">
              <a16:creationId xmlns:a16="http://schemas.microsoft.com/office/drawing/2014/main" id="{FC46D5D8-7C47-4F22-9369-9BF53CCD7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209550"/>
          <a:ext cx="56197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200025</xdr:colOff>
      <xdr:row>25</xdr:row>
      <xdr:rowOff>19050</xdr:rowOff>
    </xdr:from>
    <xdr:ext cx="542925" cy="581025"/>
    <xdr:pic>
      <xdr:nvPicPr>
        <xdr:cNvPr id="6" name="Bild 6" descr="C:\Programme\Gemeinsame Dateien\Microsoft Shared\Clipart\cagcat50\BD05515_.WMF">
          <a:extLst>
            <a:ext uri="{FF2B5EF4-FFF2-40B4-BE49-F238E27FC236}">
              <a16:creationId xmlns:a16="http://schemas.microsoft.com/office/drawing/2014/main" id="{972AC6D4-9FFB-45AC-B5B3-A74D147BF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219075"/>
          <a:ext cx="5429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657225</xdr:colOff>
      <xdr:row>1</xdr:row>
      <xdr:rowOff>9525</xdr:rowOff>
    </xdr:from>
    <xdr:to>
      <xdr:col>7</xdr:col>
      <xdr:colOff>457200</xdr:colOff>
      <xdr:row>4</xdr:row>
      <xdr:rowOff>0</xdr:rowOff>
    </xdr:to>
    <xdr:pic>
      <xdr:nvPicPr>
        <xdr:cNvPr id="4" name="Bild 1" descr="D:\office2k\Clipart\standard\stddir1\BD05044_.WMF">
          <a:extLst>
            <a:ext uri="{FF2B5EF4-FFF2-40B4-BE49-F238E27FC236}">
              <a16:creationId xmlns:a16="http://schemas.microsoft.com/office/drawing/2014/main" id="{79205794-B988-481A-9ED5-1C119E270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209550"/>
          <a:ext cx="56197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657225</xdr:colOff>
      <xdr:row>25</xdr:row>
      <xdr:rowOff>9525</xdr:rowOff>
    </xdr:from>
    <xdr:ext cx="561975" cy="561975"/>
    <xdr:pic>
      <xdr:nvPicPr>
        <xdr:cNvPr id="5" name="Bild 1" descr="D:\office2k\Clipart\standard\stddir1\BD05044_.WMF">
          <a:extLst>
            <a:ext uri="{FF2B5EF4-FFF2-40B4-BE49-F238E27FC236}">
              <a16:creationId xmlns:a16="http://schemas.microsoft.com/office/drawing/2014/main" id="{273B6EEC-6C24-4440-8F79-3E9D76594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4829175"/>
          <a:ext cx="56197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95250</xdr:colOff>
      <xdr:row>64</xdr:row>
      <xdr:rowOff>28575</xdr:rowOff>
    </xdr:from>
    <xdr:to>
      <xdr:col>9</xdr:col>
      <xdr:colOff>371475</xdr:colOff>
      <xdr:row>67</xdr:row>
      <xdr:rowOff>171450</xdr:rowOff>
    </xdr:to>
    <xdr:sp macro="" textlink="">
      <xdr:nvSpPr>
        <xdr:cNvPr id="6" name="Sprechblase: rechteckig 5">
          <a:extLst>
            <a:ext uri="{FF2B5EF4-FFF2-40B4-BE49-F238E27FC236}">
              <a16:creationId xmlns:a16="http://schemas.microsoft.com/office/drawing/2014/main" id="{5DF608BB-8914-4940-9A88-CD091DE1519A}"/>
            </a:ext>
          </a:extLst>
        </xdr:cNvPr>
        <xdr:cNvSpPr/>
      </xdr:nvSpPr>
      <xdr:spPr>
        <a:xfrm>
          <a:off x="5476875" y="12334875"/>
          <a:ext cx="1800225" cy="714375"/>
        </a:xfrm>
        <a:prstGeom prst="wedgeRectCallout">
          <a:avLst>
            <a:gd name="adj1" fmla="val -90674"/>
            <a:gd name="adj2" fmla="val -4276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Falsch,</a:t>
          </a:r>
          <a:r>
            <a:rPr lang="de-DE" sz="1100" baseline="0"/>
            <a:t> da Bezugskosten hier - wie im Kalkschema!  - nicht skontofähig!</a:t>
          </a:r>
          <a:endParaRPr lang="de-DE" sz="1100"/>
        </a:p>
      </xdr:txBody>
    </xdr:sp>
    <xdr:clientData/>
  </xdr:twoCellAnchor>
  <xdr:twoCellAnchor>
    <xdr:from>
      <xdr:col>6</xdr:col>
      <xdr:colOff>723900</xdr:colOff>
      <xdr:row>116</xdr:row>
      <xdr:rowOff>114299</xdr:rowOff>
    </xdr:from>
    <xdr:to>
      <xdr:col>9</xdr:col>
      <xdr:colOff>47625</xdr:colOff>
      <xdr:row>128</xdr:row>
      <xdr:rowOff>38100</xdr:rowOff>
    </xdr:to>
    <xdr:sp macro="" textlink="">
      <xdr:nvSpPr>
        <xdr:cNvPr id="7" name="Sprechblase: rechteckig 6">
          <a:extLst>
            <a:ext uri="{FF2B5EF4-FFF2-40B4-BE49-F238E27FC236}">
              <a16:creationId xmlns:a16="http://schemas.microsoft.com/office/drawing/2014/main" id="{AF2C4EE0-2FA9-44BA-8258-2C057C420B32}"/>
            </a:ext>
          </a:extLst>
        </xdr:cNvPr>
        <xdr:cNvSpPr/>
      </xdr:nvSpPr>
      <xdr:spPr>
        <a:xfrm>
          <a:off x="5343525" y="22459949"/>
          <a:ext cx="1609725" cy="2019301"/>
        </a:xfrm>
        <a:prstGeom prst="wedgeRectCallout">
          <a:avLst>
            <a:gd name="adj1" fmla="val -93022"/>
            <a:gd name="adj2" fmla="val -4464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Effektivzins über die Abkürzung ist hier FALSCH,</a:t>
          </a:r>
          <a:r>
            <a:rPr lang="de-DE" sz="1100" baseline="0"/>
            <a:t> da die Bezugskosten nicht skontofähig sind!</a:t>
          </a:r>
        </a:p>
        <a:p>
          <a:pPr algn="l"/>
          <a:endParaRPr lang="de-DE" sz="1100" baseline="0"/>
        </a:p>
        <a:p>
          <a:pPr algn="l"/>
          <a:r>
            <a:rPr lang="de-DE" sz="1100" baseline="0"/>
            <a:t>Trost: Bislang bei Skontozahlung noch nicht in Prüfungen vorgekommen</a:t>
          </a:r>
        </a:p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2"/>
  <sheetViews>
    <sheetView tabSelected="1" topLeftCell="B1" zoomScaleNormal="100" workbookViewId="0">
      <selection activeCell="J120" sqref="J120"/>
    </sheetView>
  </sheetViews>
  <sheetFormatPr baseColWidth="10" defaultRowHeight="15" x14ac:dyDescent="0.25"/>
  <cols>
    <col min="19" max="19" width="13.28515625" customWidth="1"/>
    <col min="21" max="21" width="13" customWidth="1"/>
  </cols>
  <sheetData>
    <row r="1" spans="1:23" ht="15.75" thickBot="1" x14ac:dyDescent="0.3">
      <c r="A1" s="121" t="s">
        <v>69</v>
      </c>
      <c r="B1" s="121"/>
      <c r="C1" s="121"/>
      <c r="D1" s="121"/>
      <c r="E1" s="121"/>
      <c r="F1" s="121"/>
      <c r="G1" s="121"/>
      <c r="I1" s="121" t="s">
        <v>70</v>
      </c>
      <c r="J1" s="121"/>
      <c r="K1" s="121"/>
      <c r="L1" s="121"/>
      <c r="M1" s="121"/>
      <c r="N1" s="121"/>
      <c r="O1" s="121"/>
      <c r="Q1" s="121" t="s">
        <v>71</v>
      </c>
      <c r="R1" s="121"/>
      <c r="S1" s="121"/>
      <c r="T1" s="121"/>
      <c r="U1" s="121"/>
      <c r="V1" s="121"/>
      <c r="W1" s="121"/>
    </row>
    <row r="2" spans="1:23" x14ac:dyDescent="0.25">
      <c r="A2" s="1" t="s">
        <v>25</v>
      </c>
      <c r="B2" s="2"/>
      <c r="C2" s="2"/>
      <c r="D2" s="2"/>
      <c r="E2" s="2"/>
      <c r="F2" s="2"/>
      <c r="G2" s="3"/>
      <c r="I2" s="1" t="s">
        <v>0</v>
      </c>
      <c r="J2" s="2"/>
      <c r="K2" s="2"/>
      <c r="L2" s="2"/>
      <c r="M2" s="2"/>
      <c r="N2" s="2"/>
      <c r="O2" s="3"/>
      <c r="Q2" s="1" t="s">
        <v>61</v>
      </c>
      <c r="R2" s="2"/>
      <c r="S2" s="2"/>
      <c r="T2" s="2"/>
      <c r="U2" s="2"/>
      <c r="V2" s="2"/>
      <c r="W2" s="3"/>
    </row>
    <row r="3" spans="1:23" x14ac:dyDescent="0.25">
      <c r="A3" s="4" t="s">
        <v>26</v>
      </c>
      <c r="B3" s="5"/>
      <c r="C3" s="5"/>
      <c r="D3" s="5"/>
      <c r="E3" s="5"/>
      <c r="F3" s="5"/>
      <c r="G3" s="6"/>
      <c r="I3" s="4" t="s">
        <v>1</v>
      </c>
      <c r="J3" s="5"/>
      <c r="K3" s="5"/>
      <c r="L3" s="5"/>
      <c r="M3" s="5"/>
      <c r="N3" s="5"/>
      <c r="O3" s="6"/>
      <c r="Q3" s="4" t="s">
        <v>62</v>
      </c>
      <c r="R3" s="5"/>
      <c r="S3" s="5"/>
      <c r="T3" s="5"/>
      <c r="U3" s="5"/>
      <c r="V3" s="5"/>
      <c r="W3" s="6"/>
    </row>
    <row r="4" spans="1:23" x14ac:dyDescent="0.25">
      <c r="A4" s="4"/>
      <c r="B4" s="5"/>
      <c r="C4" s="5"/>
      <c r="D4" s="5"/>
      <c r="E4" s="5"/>
      <c r="F4" s="5"/>
      <c r="G4" s="6"/>
      <c r="I4" s="4"/>
      <c r="J4" s="5"/>
      <c r="K4" s="5"/>
      <c r="L4" s="5"/>
      <c r="M4" s="5"/>
      <c r="N4" s="5"/>
      <c r="O4" s="6"/>
      <c r="Q4" s="4"/>
      <c r="R4" s="5"/>
      <c r="S4" s="5"/>
      <c r="T4" s="5"/>
      <c r="U4" s="5"/>
      <c r="V4" s="5"/>
      <c r="W4" s="6"/>
    </row>
    <row r="5" spans="1:23" x14ac:dyDescent="0.25">
      <c r="A5" s="4"/>
      <c r="B5" s="5"/>
      <c r="C5" s="5"/>
      <c r="D5" s="5"/>
      <c r="E5" s="5"/>
      <c r="F5" s="5"/>
      <c r="G5" s="6"/>
      <c r="I5" s="4"/>
      <c r="J5" s="5"/>
      <c r="K5" s="5"/>
      <c r="L5" s="5"/>
      <c r="M5" s="5"/>
      <c r="N5" s="5"/>
      <c r="O5" s="6"/>
      <c r="Q5" s="4"/>
      <c r="R5" s="5"/>
      <c r="S5" s="5"/>
      <c r="T5" s="5"/>
      <c r="U5" s="5"/>
      <c r="V5" s="5"/>
      <c r="W5" s="6"/>
    </row>
    <row r="6" spans="1:23" ht="15.75" thickBot="1" x14ac:dyDescent="0.3">
      <c r="A6" s="7" t="s">
        <v>27</v>
      </c>
      <c r="B6" s="8"/>
      <c r="C6" s="5" t="s">
        <v>28</v>
      </c>
      <c r="D6" s="5" t="s">
        <v>4</v>
      </c>
      <c r="E6" s="6">
        <v>960</v>
      </c>
      <c r="F6" s="5" t="s">
        <v>5</v>
      </c>
      <c r="G6" s="9">
        <v>42865</v>
      </c>
      <c r="I6" s="7" t="s">
        <v>2</v>
      </c>
      <c r="J6" s="8"/>
      <c r="K6" s="5" t="s">
        <v>57</v>
      </c>
      <c r="L6" s="5" t="s">
        <v>4</v>
      </c>
      <c r="M6" s="6">
        <v>345</v>
      </c>
      <c r="N6" s="5" t="s">
        <v>5</v>
      </c>
      <c r="O6" s="9">
        <v>42867</v>
      </c>
      <c r="Q6" s="7" t="s">
        <v>31</v>
      </c>
      <c r="R6" s="8"/>
      <c r="S6" s="5" t="s">
        <v>28</v>
      </c>
      <c r="T6" s="5" t="s">
        <v>4</v>
      </c>
      <c r="U6" s="6">
        <v>971</v>
      </c>
      <c r="V6" s="5" t="s">
        <v>5</v>
      </c>
      <c r="W6" s="9">
        <v>42872</v>
      </c>
    </row>
    <row r="7" spans="1:23" x14ac:dyDescent="0.25">
      <c r="A7" s="4"/>
      <c r="B7" s="5"/>
      <c r="C7" s="2"/>
      <c r="D7" s="2"/>
      <c r="E7" s="2"/>
      <c r="F7" s="2"/>
      <c r="G7" s="3"/>
      <c r="I7" s="4"/>
      <c r="J7" s="5"/>
      <c r="K7" s="2"/>
      <c r="L7" s="2"/>
      <c r="M7" s="2"/>
      <c r="N7" s="2"/>
      <c r="O7" s="3"/>
      <c r="Q7" s="4"/>
      <c r="R7" s="5"/>
      <c r="S7" s="2"/>
      <c r="T7" s="2"/>
      <c r="U7" s="2"/>
      <c r="V7" s="2"/>
      <c r="W7" s="3"/>
    </row>
    <row r="8" spans="1:23" x14ac:dyDescent="0.25">
      <c r="A8" s="10" t="s">
        <v>6</v>
      </c>
      <c r="B8" s="11" t="s">
        <v>7</v>
      </c>
      <c r="C8" s="11" t="s">
        <v>8</v>
      </c>
      <c r="D8" s="11" t="s">
        <v>9</v>
      </c>
      <c r="E8" s="11" t="s">
        <v>10</v>
      </c>
      <c r="F8" s="11" t="s">
        <v>11</v>
      </c>
      <c r="G8" s="12" t="s">
        <v>12</v>
      </c>
      <c r="I8" s="10" t="s">
        <v>6</v>
      </c>
      <c r="J8" s="11" t="s">
        <v>7</v>
      </c>
      <c r="K8" s="11" t="s">
        <v>8</v>
      </c>
      <c r="L8" s="11" t="s">
        <v>9</v>
      </c>
      <c r="M8" s="11" t="s">
        <v>10</v>
      </c>
      <c r="N8" s="11" t="s">
        <v>11</v>
      </c>
      <c r="O8" s="12" t="s">
        <v>12</v>
      </c>
      <c r="Q8" s="10" t="s">
        <v>6</v>
      </c>
      <c r="R8" s="11" t="s">
        <v>7</v>
      </c>
      <c r="S8" s="11" t="s">
        <v>8</v>
      </c>
      <c r="T8" s="11" t="s">
        <v>9</v>
      </c>
      <c r="U8" s="11" t="s">
        <v>10</v>
      </c>
      <c r="V8" s="11" t="s">
        <v>11</v>
      </c>
      <c r="W8" s="12" t="s">
        <v>12</v>
      </c>
    </row>
    <row r="9" spans="1:23" x14ac:dyDescent="0.25">
      <c r="A9" s="4">
        <v>1</v>
      </c>
      <c r="B9" s="5" t="s">
        <v>29</v>
      </c>
      <c r="C9" s="5">
        <v>100</v>
      </c>
      <c r="D9" s="5" t="s">
        <v>30</v>
      </c>
      <c r="E9" s="13">
        <v>70</v>
      </c>
      <c r="F9" s="14">
        <v>0.06</v>
      </c>
      <c r="G9" s="15">
        <f>ROUND(C9*E9*(1-F9),2)</f>
        <v>6580</v>
      </c>
      <c r="I9" s="4">
        <v>1</v>
      </c>
      <c r="J9" s="5">
        <v>543</v>
      </c>
      <c r="K9" s="5">
        <v>50</v>
      </c>
      <c r="L9" s="5" t="s">
        <v>13</v>
      </c>
      <c r="M9" s="13">
        <v>55</v>
      </c>
      <c r="N9" s="14">
        <v>0.08</v>
      </c>
      <c r="O9" s="15">
        <f>ROUND(K9*M9*(1-N9),2)</f>
        <v>2530</v>
      </c>
      <c r="Q9" s="4">
        <v>1</v>
      </c>
      <c r="R9" s="5" t="s">
        <v>32</v>
      </c>
      <c r="S9" s="5">
        <v>1</v>
      </c>
      <c r="T9" s="5" t="s">
        <v>63</v>
      </c>
      <c r="U9" s="13">
        <v>12500</v>
      </c>
      <c r="V9" s="14">
        <v>0.22</v>
      </c>
      <c r="W9" s="15">
        <f>ROUND(S9*U9*(1-V9),2)</f>
        <v>9750</v>
      </c>
    </row>
    <row r="10" spans="1:23" x14ac:dyDescent="0.25">
      <c r="A10" s="4"/>
      <c r="B10" s="5"/>
      <c r="C10" s="5"/>
      <c r="D10" s="16"/>
      <c r="E10" s="13"/>
      <c r="F10" s="14"/>
      <c r="G10" s="15">
        <f>ROUND(C10*E10*(1-F10),2)</f>
        <v>0</v>
      </c>
      <c r="I10" s="4"/>
      <c r="J10" s="5"/>
      <c r="K10" s="5"/>
      <c r="L10" s="16"/>
      <c r="M10" s="13"/>
      <c r="N10" s="14"/>
      <c r="O10" s="15">
        <f>ROUND(K10*M10*(1-N10),2)</f>
        <v>0</v>
      </c>
      <c r="Q10" s="4"/>
      <c r="R10" s="5"/>
      <c r="S10" s="5"/>
      <c r="T10" s="16"/>
      <c r="U10" s="13"/>
      <c r="V10" s="14"/>
      <c r="W10" s="15">
        <f>ROUND(S10*U10*(1-V10),2)</f>
        <v>0</v>
      </c>
    </row>
    <row r="11" spans="1:23" x14ac:dyDescent="0.25">
      <c r="A11" s="4"/>
      <c r="B11" s="17"/>
      <c r="C11" s="17"/>
      <c r="D11" s="17"/>
      <c r="E11" s="17"/>
      <c r="F11" s="17"/>
      <c r="G11" s="15"/>
      <c r="I11" s="4"/>
      <c r="J11" s="17"/>
      <c r="K11" s="17"/>
      <c r="L11" s="17"/>
      <c r="M11" s="17"/>
      <c r="N11" s="17"/>
      <c r="O11" s="15"/>
      <c r="Q11" s="4"/>
      <c r="R11" s="17"/>
      <c r="S11" s="17"/>
      <c r="T11" s="17"/>
      <c r="U11" s="17"/>
      <c r="V11" s="17"/>
      <c r="W11" s="15"/>
    </row>
    <row r="12" spans="1:23" x14ac:dyDescent="0.25">
      <c r="A12" s="4"/>
      <c r="B12" s="5"/>
      <c r="C12" s="5"/>
      <c r="D12" s="5"/>
      <c r="E12" s="5"/>
      <c r="F12" s="5"/>
      <c r="G12" s="6"/>
      <c r="I12" s="4"/>
      <c r="J12" s="5"/>
      <c r="K12" s="5"/>
      <c r="L12" s="5"/>
      <c r="M12" s="5"/>
      <c r="N12" s="5"/>
      <c r="O12" s="6"/>
      <c r="Q12" s="4"/>
      <c r="R12" s="5"/>
      <c r="S12" s="5"/>
      <c r="T12" s="5"/>
      <c r="U12" s="5"/>
      <c r="V12" s="5"/>
      <c r="W12" s="6"/>
    </row>
    <row r="13" spans="1:23" x14ac:dyDescent="0.25">
      <c r="A13" s="10" t="s">
        <v>15</v>
      </c>
      <c r="B13" s="18" t="s">
        <v>16</v>
      </c>
      <c r="C13" s="11" t="s">
        <v>17</v>
      </c>
      <c r="D13" s="11" t="s">
        <v>18</v>
      </c>
      <c r="E13" s="11" t="s">
        <v>19</v>
      </c>
      <c r="F13" s="11" t="s">
        <v>20</v>
      </c>
      <c r="G13" s="12" t="s">
        <v>21</v>
      </c>
      <c r="I13" s="10" t="s">
        <v>15</v>
      </c>
      <c r="J13" s="18" t="s">
        <v>16</v>
      </c>
      <c r="K13" s="11" t="s">
        <v>17</v>
      </c>
      <c r="L13" s="11" t="s">
        <v>18</v>
      </c>
      <c r="M13" s="11" t="s">
        <v>19</v>
      </c>
      <c r="N13" s="11" t="s">
        <v>20</v>
      </c>
      <c r="O13" s="12" t="s">
        <v>21</v>
      </c>
      <c r="Q13" s="10" t="s">
        <v>15</v>
      </c>
      <c r="R13" s="18" t="s">
        <v>16</v>
      </c>
      <c r="S13" s="11" t="s">
        <v>17</v>
      </c>
      <c r="T13" s="11" t="s">
        <v>18</v>
      </c>
      <c r="U13" s="11" t="s">
        <v>19</v>
      </c>
      <c r="V13" s="11" t="s">
        <v>64</v>
      </c>
      <c r="W13" s="12" t="s">
        <v>65</v>
      </c>
    </row>
    <row r="14" spans="1:23" x14ac:dyDescent="0.25">
      <c r="A14" s="19">
        <f>G9+G10</f>
        <v>6580</v>
      </c>
      <c r="B14" s="20">
        <v>0.05</v>
      </c>
      <c r="C14" s="13">
        <f>ROUND(A14*(1-B14),2)</f>
        <v>6251</v>
      </c>
      <c r="D14" s="20">
        <v>0.03</v>
      </c>
      <c r="E14" s="21">
        <f>ROUND(C14*(1-D14),2)</f>
        <v>6063.47</v>
      </c>
      <c r="F14" s="21">
        <v>650</v>
      </c>
      <c r="G14" s="15">
        <v>0</v>
      </c>
      <c r="I14" s="19">
        <f>O9+O10</f>
        <v>2530</v>
      </c>
      <c r="J14" s="20">
        <v>0.1</v>
      </c>
      <c r="K14" s="13">
        <f>ROUND(I14*(1-J14),2)</f>
        <v>2277</v>
      </c>
      <c r="L14" s="20">
        <v>0</v>
      </c>
      <c r="M14" s="21">
        <f>ROUND(K14*(1-L14),2)</f>
        <v>2277</v>
      </c>
      <c r="N14" s="21">
        <v>300</v>
      </c>
      <c r="O14" s="15">
        <v>0</v>
      </c>
      <c r="Q14" s="19">
        <f>W9+W10</f>
        <v>9750</v>
      </c>
      <c r="R14" s="20">
        <v>0</v>
      </c>
      <c r="S14" s="13">
        <f>ROUND(Q14*(1-R14),2)</f>
        <v>9750</v>
      </c>
      <c r="T14" s="20">
        <v>0</v>
      </c>
      <c r="U14" s="21">
        <f>ROUND(S14*(1-T14),2)</f>
        <v>9750</v>
      </c>
      <c r="V14" s="21">
        <v>60</v>
      </c>
      <c r="W14" s="15">
        <v>58</v>
      </c>
    </row>
    <row r="15" spans="1:23" ht="15.75" thickBot="1" x14ac:dyDescent="0.3">
      <c r="A15" s="4"/>
      <c r="B15" s="5"/>
      <c r="C15" s="5"/>
      <c r="D15" s="5"/>
      <c r="E15" s="5"/>
      <c r="F15" s="5"/>
      <c r="G15" s="6"/>
      <c r="I15" s="4"/>
      <c r="J15" s="5"/>
      <c r="K15" s="5"/>
      <c r="L15" s="5"/>
      <c r="M15" s="5"/>
      <c r="N15" s="5"/>
      <c r="O15" s="6"/>
      <c r="Q15" s="4"/>
      <c r="R15" s="5"/>
      <c r="S15" s="5"/>
      <c r="T15" s="5"/>
      <c r="U15" s="5"/>
      <c r="V15" s="5"/>
      <c r="W15" s="6"/>
    </row>
    <row r="16" spans="1:23" x14ac:dyDescent="0.25">
      <c r="A16" s="4" t="s">
        <v>22</v>
      </c>
      <c r="B16" s="22">
        <v>0.19</v>
      </c>
      <c r="C16" s="5"/>
      <c r="D16" s="5"/>
      <c r="E16" s="123" t="s">
        <v>23</v>
      </c>
      <c r="F16" s="124"/>
      <c r="G16" s="6"/>
      <c r="I16" s="4" t="s">
        <v>22</v>
      </c>
      <c r="J16" s="22">
        <v>0.19</v>
      </c>
      <c r="K16" s="5"/>
      <c r="L16" s="5"/>
      <c r="M16" s="123" t="s">
        <v>23</v>
      </c>
      <c r="N16" s="124"/>
      <c r="O16" s="6"/>
      <c r="Q16" s="4" t="s">
        <v>22</v>
      </c>
      <c r="R16" s="22">
        <v>0.19</v>
      </c>
      <c r="S16" s="5"/>
      <c r="T16" s="5"/>
      <c r="U16" s="123" t="s">
        <v>23</v>
      </c>
      <c r="V16" s="124"/>
      <c r="W16" s="6"/>
    </row>
    <row r="17" spans="1:23" ht="15.75" thickBot="1" x14ac:dyDescent="0.3">
      <c r="A17" s="19">
        <f>E14+F14</f>
        <v>6713.47</v>
      </c>
      <c r="B17" s="13">
        <f>ROUND(A17*B16,2)</f>
        <v>1275.56</v>
      </c>
      <c r="C17" s="5"/>
      <c r="D17" s="5"/>
      <c r="E17" s="125">
        <f>A17+B17</f>
        <v>7989.0300000000007</v>
      </c>
      <c r="F17" s="126"/>
      <c r="G17" s="6"/>
      <c r="I17" s="19">
        <f>M14+N14</f>
        <v>2577</v>
      </c>
      <c r="J17" s="13">
        <f>ROUND(I17*J16,2)</f>
        <v>489.63</v>
      </c>
      <c r="K17" s="5"/>
      <c r="L17" s="5"/>
      <c r="M17" s="125">
        <f>I17+J17</f>
        <v>3066.63</v>
      </c>
      <c r="N17" s="126"/>
      <c r="O17" s="6"/>
      <c r="Q17" s="19">
        <f>U14+V14+W14</f>
        <v>9868</v>
      </c>
      <c r="R17" s="13">
        <f>ROUND(Q17*R16,2)</f>
        <v>1874.92</v>
      </c>
      <c r="S17" s="5"/>
      <c r="T17" s="5"/>
      <c r="U17" s="125">
        <f>Q17+R17</f>
        <v>11742.92</v>
      </c>
      <c r="V17" s="126"/>
      <c r="W17" s="6"/>
    </row>
    <row r="18" spans="1:23" x14ac:dyDescent="0.25">
      <c r="A18" s="4"/>
      <c r="B18" s="5"/>
      <c r="C18" s="5"/>
      <c r="D18" s="5"/>
      <c r="E18" s="5"/>
      <c r="F18" s="5"/>
      <c r="G18" s="6"/>
      <c r="I18" s="4"/>
      <c r="J18" s="5"/>
      <c r="K18" s="5"/>
      <c r="L18" s="5"/>
      <c r="M18" s="5"/>
      <c r="N18" s="5"/>
      <c r="O18" s="6"/>
      <c r="Q18" s="4"/>
      <c r="R18" s="5"/>
      <c r="S18" s="5"/>
      <c r="T18" s="5"/>
      <c r="U18" s="5"/>
      <c r="V18" s="5"/>
      <c r="W18" s="6"/>
    </row>
    <row r="19" spans="1:23" ht="15.75" thickBot="1" x14ac:dyDescent="0.3">
      <c r="A19" s="23" t="s">
        <v>24</v>
      </c>
      <c r="B19" s="24" t="s">
        <v>73</v>
      </c>
      <c r="C19" s="24"/>
      <c r="D19" s="24"/>
      <c r="E19" s="24"/>
      <c r="F19" s="24"/>
      <c r="G19" s="25"/>
      <c r="I19" s="23" t="s">
        <v>24</v>
      </c>
      <c r="J19" s="24" t="s">
        <v>72</v>
      </c>
      <c r="K19" s="24"/>
      <c r="L19" s="24"/>
      <c r="M19" s="24"/>
      <c r="N19" s="24"/>
      <c r="O19" s="25"/>
      <c r="Q19" s="23" t="s">
        <v>24</v>
      </c>
      <c r="R19" s="24" t="s">
        <v>73</v>
      </c>
      <c r="S19" s="24"/>
      <c r="T19" s="24"/>
      <c r="U19" s="24"/>
      <c r="V19" s="24"/>
      <c r="W19" s="25"/>
    </row>
    <row r="20" spans="1:23" x14ac:dyDescent="0.25">
      <c r="A20" s="95"/>
      <c r="B20" s="17"/>
      <c r="C20" s="17"/>
      <c r="D20" s="17"/>
      <c r="E20" s="17"/>
      <c r="F20" s="17"/>
      <c r="G20" s="17"/>
    </row>
    <row r="21" spans="1:23" x14ac:dyDescent="0.25">
      <c r="A21" s="17"/>
      <c r="B21" s="31" t="s">
        <v>45</v>
      </c>
      <c r="C21" s="32" t="s">
        <v>46</v>
      </c>
      <c r="D21" s="32" t="s">
        <v>47</v>
      </c>
      <c r="E21" s="33" t="s">
        <v>48</v>
      </c>
      <c r="F21" s="33" t="s">
        <v>49</v>
      </c>
      <c r="G21" s="17"/>
      <c r="J21" s="31" t="s">
        <v>45</v>
      </c>
      <c r="K21" s="32" t="s">
        <v>46</v>
      </c>
      <c r="L21" s="32" t="s">
        <v>47</v>
      </c>
      <c r="M21" s="33" t="s">
        <v>48</v>
      </c>
      <c r="N21" s="33" t="s">
        <v>49</v>
      </c>
      <c r="R21" s="31" t="s">
        <v>45</v>
      </c>
      <c r="S21" s="32" t="s">
        <v>46</v>
      </c>
      <c r="T21" s="32" t="s">
        <v>47</v>
      </c>
      <c r="U21" s="33" t="s">
        <v>48</v>
      </c>
      <c r="V21" s="33" t="s">
        <v>49</v>
      </c>
    </row>
    <row r="22" spans="1:23" x14ac:dyDescent="0.25">
      <c r="B22" s="31">
        <v>1</v>
      </c>
      <c r="C22" s="110"/>
      <c r="D22" s="110"/>
      <c r="E22" s="111"/>
      <c r="F22" s="111"/>
      <c r="J22" s="67">
        <v>4</v>
      </c>
      <c r="K22" s="110"/>
      <c r="L22" s="110"/>
      <c r="M22" s="111"/>
      <c r="N22" s="111"/>
      <c r="R22" s="67">
        <v>7</v>
      </c>
      <c r="S22" s="110"/>
      <c r="T22" s="110"/>
      <c r="U22" s="111"/>
      <c r="V22" s="111"/>
    </row>
    <row r="23" spans="1:23" x14ac:dyDescent="0.25">
      <c r="B23" s="31"/>
      <c r="C23" s="110"/>
      <c r="D23" s="110"/>
      <c r="E23" s="111"/>
      <c r="F23" s="111"/>
      <c r="J23" s="63"/>
      <c r="K23" s="110"/>
      <c r="L23" s="110"/>
      <c r="M23" s="111"/>
      <c r="N23" s="111"/>
      <c r="R23" s="63"/>
      <c r="S23" s="110"/>
      <c r="T23" s="110"/>
      <c r="U23" s="111"/>
      <c r="V23" s="111"/>
    </row>
    <row r="24" spans="1:23" x14ac:dyDescent="0.25">
      <c r="B24" s="31"/>
      <c r="C24" s="64"/>
      <c r="D24" s="64"/>
      <c r="E24" s="65"/>
      <c r="F24" s="65"/>
      <c r="J24" s="63"/>
      <c r="K24" s="110"/>
      <c r="L24" s="110"/>
      <c r="M24" s="111"/>
      <c r="N24" s="111"/>
      <c r="R24" s="63"/>
      <c r="S24" s="110"/>
      <c r="T24" s="110"/>
      <c r="U24" s="65"/>
      <c r="V24" s="65"/>
    </row>
    <row r="25" spans="1:23" ht="15.75" thickBot="1" x14ac:dyDescent="0.3"/>
    <row r="26" spans="1:23" x14ac:dyDescent="0.25">
      <c r="A26" s="1" t="s">
        <v>25</v>
      </c>
      <c r="B26" s="2"/>
      <c r="C26" s="2"/>
      <c r="D26" s="2"/>
      <c r="E26" s="2"/>
      <c r="F26" s="2"/>
      <c r="G26" s="3"/>
      <c r="I26" s="1" t="s">
        <v>0</v>
      </c>
      <c r="J26" s="2"/>
      <c r="K26" s="2"/>
      <c r="L26" s="2"/>
      <c r="M26" s="2"/>
      <c r="N26" s="2"/>
      <c r="O26" s="3"/>
      <c r="Q26" s="1" t="str">
        <f>Q2</f>
        <v>Auto-Meyer GmbH</v>
      </c>
      <c r="R26" s="2"/>
      <c r="S26" s="2"/>
      <c r="T26" s="2"/>
      <c r="U26" s="2"/>
      <c r="V26" s="2"/>
      <c r="W26" s="3"/>
    </row>
    <row r="27" spans="1:23" x14ac:dyDescent="0.25">
      <c r="A27" s="4" t="s">
        <v>26</v>
      </c>
      <c r="B27" s="5"/>
      <c r="C27" s="5"/>
      <c r="D27" s="5"/>
      <c r="E27" s="5"/>
      <c r="F27" s="5"/>
      <c r="G27" s="6"/>
      <c r="I27" s="4" t="s">
        <v>1</v>
      </c>
      <c r="J27" s="5"/>
      <c r="K27" s="5"/>
      <c r="L27" s="5"/>
      <c r="M27" s="5"/>
      <c r="N27" s="5"/>
      <c r="O27" s="6"/>
      <c r="Q27" s="4" t="str">
        <f>Q3</f>
        <v>Fahrzeughandel</v>
      </c>
      <c r="R27" s="5"/>
      <c r="S27" s="5"/>
      <c r="T27" s="5"/>
      <c r="U27" s="5"/>
      <c r="V27" s="5"/>
      <c r="W27" s="6"/>
    </row>
    <row r="28" spans="1:23" x14ac:dyDescent="0.25">
      <c r="A28" s="4"/>
      <c r="B28" s="5"/>
      <c r="C28" s="5"/>
      <c r="D28" s="5"/>
      <c r="E28" s="5"/>
      <c r="F28" s="5"/>
      <c r="G28" s="6"/>
      <c r="I28" s="4"/>
      <c r="J28" s="5"/>
      <c r="K28" s="5"/>
      <c r="L28" s="5"/>
      <c r="M28" s="5"/>
      <c r="N28" s="5"/>
      <c r="O28" s="6"/>
      <c r="Q28" s="4"/>
      <c r="R28" s="5"/>
      <c r="S28" s="5"/>
      <c r="T28" s="5"/>
      <c r="U28" s="5"/>
      <c r="V28" s="5"/>
      <c r="W28" s="6"/>
    </row>
    <row r="29" spans="1:23" x14ac:dyDescent="0.25">
      <c r="A29" s="4"/>
      <c r="B29" s="5"/>
      <c r="C29" s="5" t="s">
        <v>195</v>
      </c>
      <c r="D29" s="5"/>
      <c r="E29" s="5"/>
      <c r="F29" s="5"/>
      <c r="G29" s="6"/>
      <c r="I29" s="4"/>
      <c r="J29" s="5"/>
      <c r="K29" s="5" t="s">
        <v>195</v>
      </c>
      <c r="L29" s="5"/>
      <c r="M29" s="5"/>
      <c r="N29" s="5"/>
      <c r="O29" s="6"/>
      <c r="Q29" s="4"/>
      <c r="R29" s="5"/>
      <c r="S29" s="5" t="s">
        <v>195</v>
      </c>
      <c r="T29" s="5"/>
      <c r="U29" s="5"/>
      <c r="V29" s="5"/>
      <c r="W29" s="6"/>
    </row>
    <row r="30" spans="1:23" ht="15.75" thickBot="1" x14ac:dyDescent="0.3">
      <c r="A30" s="7" t="s">
        <v>27</v>
      </c>
      <c r="B30" s="8"/>
      <c r="C30" s="5" t="s">
        <v>3</v>
      </c>
      <c r="D30" s="5" t="s">
        <v>4</v>
      </c>
      <c r="E30" s="6" t="s">
        <v>53</v>
      </c>
      <c r="F30" s="5" t="s">
        <v>54</v>
      </c>
      <c r="G30" s="9">
        <v>42875</v>
      </c>
      <c r="I30" s="7" t="s">
        <v>2</v>
      </c>
      <c r="J30" s="8"/>
      <c r="K30" s="5" t="s">
        <v>3</v>
      </c>
      <c r="L30" s="5" t="s">
        <v>4</v>
      </c>
      <c r="M30" s="6" t="s">
        <v>58</v>
      </c>
      <c r="N30" s="5" t="s">
        <v>54</v>
      </c>
      <c r="O30" s="9">
        <v>42872</v>
      </c>
      <c r="Q30" s="7" t="s">
        <v>2</v>
      </c>
      <c r="R30" s="8"/>
      <c r="S30" s="5" t="s">
        <v>3</v>
      </c>
      <c r="T30" s="5" t="s">
        <v>4</v>
      </c>
      <c r="U30" s="6" t="s">
        <v>66</v>
      </c>
      <c r="V30" s="5" t="s">
        <v>54</v>
      </c>
      <c r="W30" s="9">
        <v>42882</v>
      </c>
    </row>
    <row r="31" spans="1:23" x14ac:dyDescent="0.25">
      <c r="A31" s="4"/>
      <c r="B31" s="5"/>
      <c r="C31" s="2"/>
      <c r="D31" s="2"/>
      <c r="E31" s="2"/>
      <c r="F31" s="2"/>
      <c r="G31" s="3"/>
      <c r="I31" s="4"/>
      <c r="J31" s="5"/>
      <c r="K31" s="2"/>
      <c r="L31" s="2"/>
      <c r="M31" s="2"/>
      <c r="N31" s="2"/>
      <c r="O31" s="3"/>
      <c r="Q31" s="4"/>
      <c r="R31" s="5"/>
      <c r="S31" s="2"/>
      <c r="T31" s="2"/>
      <c r="U31" s="2"/>
      <c r="V31" s="2"/>
      <c r="W31" s="3"/>
    </row>
    <row r="32" spans="1:23" x14ac:dyDescent="0.25">
      <c r="A32" s="10" t="s">
        <v>6</v>
      </c>
      <c r="B32" s="11" t="s">
        <v>7</v>
      </c>
      <c r="C32" s="11" t="s">
        <v>8</v>
      </c>
      <c r="D32" s="11" t="s">
        <v>9</v>
      </c>
      <c r="E32" s="11" t="s">
        <v>10</v>
      </c>
      <c r="F32" s="11" t="s">
        <v>11</v>
      </c>
      <c r="G32" s="12" t="s">
        <v>12</v>
      </c>
      <c r="I32" s="10" t="s">
        <v>6</v>
      </c>
      <c r="J32" s="11" t="s">
        <v>7</v>
      </c>
      <c r="K32" s="11" t="s">
        <v>8</v>
      </c>
      <c r="L32" s="11" t="s">
        <v>9</v>
      </c>
      <c r="M32" s="11" t="s">
        <v>10</v>
      </c>
      <c r="N32" s="11" t="s">
        <v>11</v>
      </c>
      <c r="O32" s="12" t="s">
        <v>12</v>
      </c>
      <c r="Q32" s="10" t="s">
        <v>6</v>
      </c>
      <c r="R32" s="11" t="s">
        <v>7</v>
      </c>
      <c r="S32" s="11" t="s">
        <v>8</v>
      </c>
      <c r="T32" s="11" t="s">
        <v>9</v>
      </c>
      <c r="U32" s="11" t="s">
        <v>10</v>
      </c>
      <c r="V32" s="11" t="s">
        <v>11</v>
      </c>
      <c r="W32" s="12" t="s">
        <v>12</v>
      </c>
    </row>
    <row r="33" spans="1:23" x14ac:dyDescent="0.25">
      <c r="A33" s="4">
        <v>1</v>
      </c>
      <c r="B33" s="5" t="s">
        <v>29</v>
      </c>
      <c r="C33" s="5">
        <v>20</v>
      </c>
      <c r="D33" s="5" t="s">
        <v>30</v>
      </c>
      <c r="E33" s="13">
        <f>E9</f>
        <v>70</v>
      </c>
      <c r="F33" s="14">
        <f>F9</f>
        <v>0.06</v>
      </c>
      <c r="G33" s="15">
        <f>ROUND(C33*E33*(1-F33),2)</f>
        <v>1316</v>
      </c>
      <c r="I33" s="4">
        <v>1</v>
      </c>
      <c r="J33" s="5">
        <v>543</v>
      </c>
      <c r="K33" s="5">
        <v>5</v>
      </c>
      <c r="L33" s="5" t="s">
        <v>13</v>
      </c>
      <c r="M33" s="13">
        <f>M9</f>
        <v>55</v>
      </c>
      <c r="N33" s="14">
        <v>0.08</v>
      </c>
      <c r="O33" s="15">
        <f>ROUND(K33*M33*(1-N33),2)</f>
        <v>253</v>
      </c>
      <c r="Q33" s="4">
        <v>1</v>
      </c>
      <c r="R33" s="5" t="s">
        <v>32</v>
      </c>
      <c r="S33" s="5">
        <v>1</v>
      </c>
      <c r="T33" s="5" t="s">
        <v>63</v>
      </c>
      <c r="U33" s="13">
        <v>500</v>
      </c>
      <c r="V33" s="14">
        <v>0</v>
      </c>
      <c r="W33" s="15">
        <f>ROUND(S33*U33*(1-V33),2)</f>
        <v>500</v>
      </c>
    </row>
    <row r="34" spans="1:23" x14ac:dyDescent="0.25">
      <c r="A34" s="4"/>
      <c r="B34" s="5" t="s">
        <v>14</v>
      </c>
      <c r="C34" s="5"/>
      <c r="D34" s="16"/>
      <c r="E34" s="13"/>
      <c r="F34" s="14"/>
      <c r="G34" s="15">
        <f>ROUND(C34*E34*(1-F34),2)</f>
        <v>0</v>
      </c>
      <c r="I34" s="4"/>
      <c r="J34" s="5" t="s">
        <v>14</v>
      </c>
      <c r="K34" s="5"/>
      <c r="L34" s="16"/>
      <c r="M34" s="13"/>
      <c r="N34" s="14"/>
      <c r="O34" s="15">
        <f>ROUND(K34*M34*(1-N34),2)</f>
        <v>0</v>
      </c>
      <c r="Q34" s="4"/>
      <c r="R34" s="5" t="s">
        <v>67</v>
      </c>
      <c r="S34" s="5"/>
      <c r="T34" s="16"/>
      <c r="U34" s="13"/>
      <c r="V34" s="14"/>
      <c r="W34" s="15">
        <f>ROUND(S34*U34*(1-V34),2)</f>
        <v>0</v>
      </c>
    </row>
    <row r="35" spans="1:23" x14ac:dyDescent="0.25">
      <c r="A35" s="4"/>
      <c r="B35" s="17"/>
      <c r="C35" s="17"/>
      <c r="D35" s="17"/>
      <c r="E35" s="17"/>
      <c r="F35" s="17"/>
      <c r="G35" s="15"/>
      <c r="I35" s="4"/>
      <c r="J35" s="17"/>
      <c r="K35" s="17"/>
      <c r="L35" s="17"/>
      <c r="M35" s="17"/>
      <c r="N35" s="17"/>
      <c r="O35" s="15"/>
      <c r="Q35" s="4"/>
      <c r="R35" s="17"/>
      <c r="S35" s="17"/>
      <c r="T35" s="17"/>
      <c r="U35" s="17"/>
      <c r="V35" s="17"/>
      <c r="W35" s="15"/>
    </row>
    <row r="36" spans="1:23" x14ac:dyDescent="0.25">
      <c r="A36" s="4"/>
      <c r="B36" s="5"/>
      <c r="C36" s="5"/>
      <c r="D36" s="5"/>
      <c r="E36" s="5"/>
      <c r="F36" s="5"/>
      <c r="G36" s="6"/>
      <c r="I36" s="4"/>
      <c r="J36" s="5"/>
      <c r="K36" s="5"/>
      <c r="L36" s="5"/>
      <c r="M36" s="5"/>
      <c r="N36" s="5"/>
      <c r="O36" s="6"/>
      <c r="Q36" s="4"/>
      <c r="R36" s="5"/>
      <c r="S36" s="5"/>
      <c r="T36" s="5"/>
      <c r="U36" s="5"/>
      <c r="V36" s="5"/>
      <c r="W36" s="6"/>
    </row>
    <row r="37" spans="1:23" x14ac:dyDescent="0.25">
      <c r="A37" s="10" t="s">
        <v>15</v>
      </c>
      <c r="B37" s="18" t="s">
        <v>16</v>
      </c>
      <c r="C37" s="11" t="s">
        <v>17</v>
      </c>
      <c r="D37" s="11" t="s">
        <v>18</v>
      </c>
      <c r="E37" s="11" t="s">
        <v>19</v>
      </c>
      <c r="F37" s="11" t="s">
        <v>20</v>
      </c>
      <c r="G37" s="12" t="s">
        <v>21</v>
      </c>
      <c r="I37" s="10" t="s">
        <v>15</v>
      </c>
      <c r="J37" s="18" t="s">
        <v>16</v>
      </c>
      <c r="K37" s="11" t="s">
        <v>17</v>
      </c>
      <c r="L37" s="11" t="s">
        <v>18</v>
      </c>
      <c r="M37" s="11" t="s">
        <v>19</v>
      </c>
      <c r="N37" s="11" t="s">
        <v>20</v>
      </c>
      <c r="O37" s="12" t="s">
        <v>21</v>
      </c>
      <c r="Q37" s="10" t="s">
        <v>15</v>
      </c>
      <c r="R37" s="18" t="s">
        <v>16</v>
      </c>
      <c r="S37" s="11" t="s">
        <v>17</v>
      </c>
      <c r="T37" s="11" t="s">
        <v>18</v>
      </c>
      <c r="U37" s="11" t="s">
        <v>19</v>
      </c>
      <c r="V37" s="11" t="s">
        <v>20</v>
      </c>
      <c r="W37" s="12" t="s">
        <v>33</v>
      </c>
    </row>
    <row r="38" spans="1:23" x14ac:dyDescent="0.25">
      <c r="A38" s="19">
        <f>G33+G34</f>
        <v>1316</v>
      </c>
      <c r="B38" s="20">
        <v>0.05</v>
      </c>
      <c r="C38" s="13">
        <f>ROUND(A38*(1-B38),2)</f>
        <v>1250.2</v>
      </c>
      <c r="D38" s="20">
        <v>0.03</v>
      </c>
      <c r="E38" s="21">
        <f>ROUND(C38*(1-D38),2)</f>
        <v>1212.69</v>
      </c>
      <c r="F38" s="21">
        <v>0</v>
      </c>
      <c r="G38" s="15">
        <v>0</v>
      </c>
      <c r="I38" s="19">
        <f>O33+O34</f>
        <v>253</v>
      </c>
      <c r="J38" s="20">
        <v>0.1</v>
      </c>
      <c r="K38" s="13">
        <f>ROUND(I38*(1-J38),2)</f>
        <v>227.7</v>
      </c>
      <c r="L38" s="20">
        <v>0</v>
      </c>
      <c r="M38" s="21">
        <f>ROUND(K38*(1-L38),2)</f>
        <v>227.7</v>
      </c>
      <c r="N38" s="21">
        <v>0</v>
      </c>
      <c r="O38" s="15">
        <v>0</v>
      </c>
      <c r="Q38" s="19">
        <f>W33+W34</f>
        <v>500</v>
      </c>
      <c r="R38" s="20">
        <v>0</v>
      </c>
      <c r="S38" s="13">
        <f>ROUND(Q38*(1-R38),2)</f>
        <v>500</v>
      </c>
      <c r="T38" s="20">
        <v>0</v>
      </c>
      <c r="U38" s="21">
        <f>ROUND(S38*(1-T38),2)</f>
        <v>500</v>
      </c>
      <c r="V38" s="21">
        <v>0</v>
      </c>
      <c r="W38" s="15">
        <v>0</v>
      </c>
    </row>
    <row r="39" spans="1:23" ht="15.75" thickBot="1" x14ac:dyDescent="0.3">
      <c r="A39" s="4"/>
      <c r="B39" s="5"/>
      <c r="C39" s="5"/>
      <c r="D39" s="5"/>
      <c r="E39" s="5"/>
      <c r="F39" s="5"/>
      <c r="G39" s="6"/>
      <c r="I39" s="4"/>
      <c r="J39" s="5"/>
      <c r="K39" s="5"/>
      <c r="L39" s="5"/>
      <c r="M39" s="5"/>
      <c r="N39" s="5"/>
      <c r="O39" s="6"/>
      <c r="Q39" s="4"/>
      <c r="R39" s="5"/>
      <c r="S39" s="5"/>
      <c r="T39" s="5"/>
      <c r="U39" s="5"/>
      <c r="V39" s="5"/>
      <c r="W39" s="6"/>
    </row>
    <row r="40" spans="1:23" x14ac:dyDescent="0.25">
      <c r="A40" s="4" t="s">
        <v>22</v>
      </c>
      <c r="B40" s="22">
        <v>0.19</v>
      </c>
      <c r="C40" s="5"/>
      <c r="D40" s="5"/>
      <c r="E40" s="123" t="s">
        <v>23</v>
      </c>
      <c r="F40" s="124"/>
      <c r="G40" s="6"/>
      <c r="I40" s="4" t="s">
        <v>22</v>
      </c>
      <c r="J40" s="22">
        <v>0.19</v>
      </c>
      <c r="K40" s="5"/>
      <c r="L40" s="5"/>
      <c r="M40" s="123" t="s">
        <v>23</v>
      </c>
      <c r="N40" s="124"/>
      <c r="O40" s="6"/>
      <c r="Q40" s="4" t="s">
        <v>22</v>
      </c>
      <c r="R40" s="22">
        <v>0.19</v>
      </c>
      <c r="S40" s="5"/>
      <c r="T40" s="5"/>
      <c r="U40" s="123" t="s">
        <v>23</v>
      </c>
      <c r="V40" s="124"/>
      <c r="W40" s="6"/>
    </row>
    <row r="41" spans="1:23" ht="15.75" thickBot="1" x14ac:dyDescent="0.3">
      <c r="A41" s="19">
        <f>E38+F38</f>
        <v>1212.69</v>
      </c>
      <c r="B41" s="13">
        <f>ROUND(A41*B40,2)</f>
        <v>230.41</v>
      </c>
      <c r="C41" s="5"/>
      <c r="D41" s="5"/>
      <c r="E41" s="125">
        <f>A41+B41</f>
        <v>1443.1000000000001</v>
      </c>
      <c r="F41" s="126"/>
      <c r="G41" s="6"/>
      <c r="I41" s="19">
        <f>M38+N38</f>
        <v>227.7</v>
      </c>
      <c r="J41" s="13">
        <f>ROUND(I41*J40,2)</f>
        <v>43.26</v>
      </c>
      <c r="K41" s="5"/>
      <c r="L41" s="5"/>
      <c r="M41" s="125">
        <f>I41+J41</f>
        <v>270.95999999999998</v>
      </c>
      <c r="N41" s="126"/>
      <c r="O41" s="6"/>
      <c r="Q41" s="19">
        <f>U38+V38+W38</f>
        <v>500</v>
      </c>
      <c r="R41" s="13">
        <f>ROUND(Q41*R40,2)</f>
        <v>95</v>
      </c>
      <c r="S41" s="5"/>
      <c r="T41" s="5"/>
      <c r="U41" s="125">
        <f>Q41+R41</f>
        <v>595</v>
      </c>
      <c r="V41" s="126"/>
      <c r="W41" s="6"/>
    </row>
    <row r="42" spans="1:23" x14ac:dyDescent="0.25">
      <c r="A42" s="4"/>
      <c r="B42" s="5"/>
      <c r="C42" s="5"/>
      <c r="D42" s="5"/>
      <c r="E42" s="5"/>
      <c r="F42" s="5"/>
      <c r="G42" s="6"/>
      <c r="I42" s="4"/>
      <c r="J42" s="5"/>
      <c r="K42" s="5"/>
      <c r="L42" s="5"/>
      <c r="M42" s="5"/>
      <c r="N42" s="5"/>
      <c r="O42" s="6"/>
      <c r="Q42" s="4"/>
      <c r="R42" s="5"/>
      <c r="S42" s="5"/>
      <c r="T42" s="5"/>
      <c r="U42" s="5"/>
      <c r="V42" s="5"/>
      <c r="W42" s="6"/>
    </row>
    <row r="43" spans="1:23" ht="15.75" thickBot="1" x14ac:dyDescent="0.3">
      <c r="A43" s="23" t="s">
        <v>24</v>
      </c>
      <c r="B43" s="24"/>
      <c r="C43" s="24"/>
      <c r="D43" s="24"/>
      <c r="E43" s="24"/>
      <c r="F43" s="24"/>
      <c r="G43" s="25"/>
      <c r="I43" s="23" t="s">
        <v>24</v>
      </c>
      <c r="J43" s="24"/>
      <c r="K43" s="24"/>
      <c r="L43" s="24"/>
      <c r="M43" s="24"/>
      <c r="N43" s="24"/>
      <c r="O43" s="25"/>
      <c r="Q43" s="23" t="s">
        <v>24</v>
      </c>
      <c r="R43" s="24"/>
      <c r="S43" s="24"/>
      <c r="T43" s="24"/>
      <c r="U43" s="24"/>
      <c r="V43" s="24"/>
      <c r="W43" s="25"/>
    </row>
    <row r="45" spans="1:23" x14ac:dyDescent="0.25">
      <c r="B45" s="31" t="s">
        <v>45</v>
      </c>
      <c r="C45" s="32" t="s">
        <v>46</v>
      </c>
      <c r="D45" s="32" t="s">
        <v>47</v>
      </c>
      <c r="E45" s="33" t="s">
        <v>48</v>
      </c>
      <c r="F45" s="33" t="s">
        <v>49</v>
      </c>
      <c r="J45" s="31" t="s">
        <v>45</v>
      </c>
      <c r="K45" s="32" t="s">
        <v>46</v>
      </c>
      <c r="L45" s="32" t="s">
        <v>47</v>
      </c>
      <c r="M45" s="33" t="s">
        <v>48</v>
      </c>
      <c r="N45" s="33" t="s">
        <v>49</v>
      </c>
      <c r="R45" s="31" t="s">
        <v>45</v>
      </c>
      <c r="S45" s="32" t="s">
        <v>46</v>
      </c>
      <c r="T45" s="32" t="s">
        <v>47</v>
      </c>
      <c r="U45" s="33" t="s">
        <v>48</v>
      </c>
      <c r="V45" s="33" t="s">
        <v>49</v>
      </c>
    </row>
    <row r="46" spans="1:23" x14ac:dyDescent="0.25">
      <c r="B46" s="31">
        <v>2</v>
      </c>
      <c r="C46" s="110"/>
      <c r="D46" s="110"/>
      <c r="E46" s="111"/>
      <c r="F46" s="111"/>
      <c r="J46" s="67">
        <v>5</v>
      </c>
      <c r="K46" s="110"/>
      <c r="L46" s="110"/>
      <c r="M46" s="111"/>
      <c r="N46" s="111"/>
      <c r="R46" s="67">
        <v>8</v>
      </c>
      <c r="S46" s="110"/>
      <c r="T46" s="110"/>
      <c r="U46" s="111"/>
      <c r="V46" s="111"/>
    </row>
    <row r="47" spans="1:23" x14ac:dyDescent="0.25">
      <c r="B47" s="31"/>
      <c r="C47" s="110"/>
      <c r="D47" s="110"/>
      <c r="E47" s="111"/>
      <c r="F47" s="111"/>
      <c r="J47" s="63"/>
      <c r="K47" s="110"/>
      <c r="L47" s="110"/>
      <c r="M47" s="111"/>
      <c r="N47" s="111"/>
      <c r="R47" s="63"/>
      <c r="S47" s="110"/>
      <c r="T47" s="110"/>
      <c r="U47" s="111"/>
      <c r="V47" s="111"/>
    </row>
    <row r="48" spans="1:23" x14ac:dyDescent="0.25">
      <c r="B48" s="31"/>
      <c r="C48" s="64"/>
      <c r="D48" s="64"/>
      <c r="E48" s="65"/>
      <c r="F48" s="65"/>
      <c r="J48" s="63"/>
      <c r="K48" s="110"/>
      <c r="L48" s="110"/>
      <c r="M48" s="65"/>
      <c r="N48" s="65"/>
      <c r="R48" s="63"/>
      <c r="S48" s="110"/>
      <c r="T48" s="110"/>
      <c r="U48" s="111"/>
      <c r="V48" s="111"/>
    </row>
    <row r="49" spans="1:23" ht="15.75" thickBot="1" x14ac:dyDescent="0.3"/>
    <row r="50" spans="1:23" x14ac:dyDescent="0.25">
      <c r="A50" s="26" t="s">
        <v>34</v>
      </c>
      <c r="B50" s="2"/>
      <c r="C50" s="2" t="s">
        <v>2</v>
      </c>
      <c r="D50" s="3"/>
      <c r="F50" t="s">
        <v>74</v>
      </c>
      <c r="I50" s="26" t="s">
        <v>34</v>
      </c>
      <c r="J50" s="2"/>
      <c r="K50" s="2" t="s">
        <v>2</v>
      </c>
      <c r="L50" s="3"/>
      <c r="N50" t="s">
        <v>74</v>
      </c>
      <c r="Q50" s="26" t="s">
        <v>34</v>
      </c>
      <c r="R50" s="2"/>
      <c r="S50" s="2" t="s">
        <v>2</v>
      </c>
      <c r="T50" s="3"/>
      <c r="V50" t="s">
        <v>74</v>
      </c>
    </row>
    <row r="51" spans="1:23" x14ac:dyDescent="0.25">
      <c r="A51" s="4"/>
      <c r="B51" s="5"/>
      <c r="C51" s="5" t="s">
        <v>35</v>
      </c>
      <c r="D51" s="6"/>
      <c r="E51" t="s">
        <v>75</v>
      </c>
      <c r="F51" s="112"/>
      <c r="I51" s="4"/>
      <c r="J51" s="5"/>
      <c r="K51" s="5" t="s">
        <v>35</v>
      </c>
      <c r="L51" s="6"/>
      <c r="M51" t="s">
        <v>75</v>
      </c>
      <c r="N51" s="112"/>
      <c r="Q51" s="4"/>
      <c r="R51" s="5"/>
      <c r="S51" s="5" t="s">
        <v>35</v>
      </c>
      <c r="T51" s="6"/>
      <c r="U51" t="s">
        <v>75</v>
      </c>
      <c r="V51" s="112"/>
    </row>
    <row r="52" spans="1:23" x14ac:dyDescent="0.25">
      <c r="A52" s="4"/>
      <c r="B52" s="17"/>
      <c r="C52" s="17"/>
      <c r="D52" s="6"/>
      <c r="E52" t="s">
        <v>76</v>
      </c>
      <c r="F52" s="112"/>
      <c r="I52" s="4"/>
      <c r="J52" s="17"/>
      <c r="K52" s="17"/>
      <c r="L52" s="6"/>
      <c r="M52" t="s">
        <v>76</v>
      </c>
      <c r="N52" s="112"/>
      <c r="Q52" s="4"/>
      <c r="R52" s="17"/>
      <c r="S52" s="17"/>
      <c r="T52" s="6"/>
      <c r="U52" t="s">
        <v>76</v>
      </c>
      <c r="V52" s="112"/>
    </row>
    <row r="53" spans="1:23" x14ac:dyDescent="0.25">
      <c r="A53" s="4" t="s">
        <v>36</v>
      </c>
      <c r="B53" s="5" t="s">
        <v>37</v>
      </c>
      <c r="C53" s="5" t="s">
        <v>38</v>
      </c>
      <c r="D53" s="6" t="s">
        <v>39</v>
      </c>
      <c r="E53" s="16" t="s">
        <v>77</v>
      </c>
      <c r="F53" s="112"/>
      <c r="I53" s="4" t="s">
        <v>36</v>
      </c>
      <c r="J53" s="5" t="s">
        <v>37</v>
      </c>
      <c r="K53" s="5" t="s">
        <v>38</v>
      </c>
      <c r="L53" s="6" t="s">
        <v>39</v>
      </c>
      <c r="M53" s="16" t="s">
        <v>77</v>
      </c>
      <c r="N53" s="112"/>
      <c r="Q53" s="4" t="s">
        <v>36</v>
      </c>
      <c r="R53" s="5" t="s">
        <v>37</v>
      </c>
      <c r="S53" s="5" t="s">
        <v>38</v>
      </c>
      <c r="T53" s="6" t="s">
        <v>39</v>
      </c>
      <c r="U53" s="16" t="s">
        <v>77</v>
      </c>
      <c r="V53" s="112"/>
    </row>
    <row r="54" spans="1:23" x14ac:dyDescent="0.25">
      <c r="A54" s="10">
        <v>45678</v>
      </c>
      <c r="B54" s="11">
        <v>56</v>
      </c>
      <c r="C54" s="5"/>
      <c r="D54" s="27" t="s">
        <v>40</v>
      </c>
      <c r="E54" t="s">
        <v>78</v>
      </c>
      <c r="F54" s="96"/>
      <c r="I54" s="10">
        <v>45678</v>
      </c>
      <c r="J54" s="11">
        <v>56</v>
      </c>
      <c r="K54" s="5"/>
      <c r="L54" s="27" t="s">
        <v>40</v>
      </c>
      <c r="M54" t="s">
        <v>78</v>
      </c>
      <c r="N54" s="96"/>
      <c r="Q54" s="10">
        <v>45678</v>
      </c>
      <c r="R54" s="11">
        <v>56</v>
      </c>
      <c r="S54" s="5"/>
      <c r="T54" s="27" t="s">
        <v>40</v>
      </c>
      <c r="U54" t="s">
        <v>78</v>
      </c>
      <c r="V54" s="96"/>
    </row>
    <row r="55" spans="1:23" x14ac:dyDescent="0.25">
      <c r="A55" s="4" t="s">
        <v>41</v>
      </c>
      <c r="B55" s="5" t="s">
        <v>42</v>
      </c>
      <c r="C55" s="5" t="s">
        <v>43</v>
      </c>
      <c r="D55" s="6" t="s">
        <v>3</v>
      </c>
      <c r="E55" s="16" t="s">
        <v>79</v>
      </c>
      <c r="F55" s="112"/>
      <c r="G55" s="51">
        <v>1.19</v>
      </c>
      <c r="I55" s="4" t="s">
        <v>41</v>
      </c>
      <c r="J55" s="5" t="s">
        <v>42</v>
      </c>
      <c r="K55" s="5" t="s">
        <v>43</v>
      </c>
      <c r="L55" s="6" t="s">
        <v>3</v>
      </c>
      <c r="M55" s="16" t="s">
        <v>79</v>
      </c>
      <c r="N55" s="112"/>
      <c r="O55" s="51">
        <v>1.19</v>
      </c>
      <c r="Q55" s="4" t="s">
        <v>41</v>
      </c>
      <c r="R55" s="5" t="s">
        <v>42</v>
      </c>
      <c r="S55" s="5" t="s">
        <v>43</v>
      </c>
      <c r="T55" s="6" t="s">
        <v>3</v>
      </c>
      <c r="U55" s="16" t="s">
        <v>79</v>
      </c>
      <c r="V55" s="112"/>
      <c r="W55" s="51">
        <v>1.19</v>
      </c>
    </row>
    <row r="56" spans="1:23" x14ac:dyDescent="0.25">
      <c r="A56" s="4">
        <v>491</v>
      </c>
      <c r="B56" s="28" t="s">
        <v>55</v>
      </c>
      <c r="C56" s="13"/>
      <c r="D56" s="48">
        <f>F54</f>
        <v>0</v>
      </c>
      <c r="F56" s="96"/>
      <c r="G56" s="51">
        <v>1</v>
      </c>
      <c r="I56" s="4">
        <v>491</v>
      </c>
      <c r="J56" s="28" t="s">
        <v>59</v>
      </c>
      <c r="K56" s="49">
        <f>N54</f>
        <v>0</v>
      </c>
      <c r="L56" s="29"/>
      <c r="N56" s="96"/>
      <c r="O56" s="51">
        <v>1</v>
      </c>
      <c r="Q56" s="4">
        <v>491</v>
      </c>
      <c r="R56" s="28" t="s">
        <v>68</v>
      </c>
      <c r="S56" s="49">
        <f>V54</f>
        <v>0</v>
      </c>
      <c r="T56" s="29"/>
      <c r="V56" s="96"/>
      <c r="W56" s="51">
        <v>1</v>
      </c>
    </row>
    <row r="57" spans="1:23" x14ac:dyDescent="0.25">
      <c r="A57" s="4"/>
      <c r="B57" s="5" t="s">
        <v>56</v>
      </c>
      <c r="C57" s="5"/>
      <c r="D57" s="6"/>
      <c r="F57" s="96"/>
      <c r="G57" s="51">
        <v>0.19</v>
      </c>
      <c r="I57" s="4"/>
      <c r="J57" s="5" t="s">
        <v>60</v>
      </c>
      <c r="K57" s="5"/>
      <c r="L57" s="6"/>
      <c r="N57" s="96"/>
      <c r="O57" s="51">
        <v>0.19</v>
      </c>
      <c r="Q57" s="4"/>
      <c r="R57" s="5" t="s">
        <v>60</v>
      </c>
      <c r="S57" s="5"/>
      <c r="T57" s="6"/>
      <c r="V57" s="96"/>
      <c r="W57" s="51">
        <v>0.19</v>
      </c>
    </row>
    <row r="58" spans="1:23" ht="15.75" thickBot="1" x14ac:dyDescent="0.3">
      <c r="A58" s="23" t="s">
        <v>44</v>
      </c>
      <c r="B58" s="24"/>
      <c r="C58" s="24"/>
      <c r="D58" s="30" t="s">
        <v>40</v>
      </c>
      <c r="I58" s="23" t="s">
        <v>44</v>
      </c>
      <c r="J58" s="24"/>
      <c r="K58" s="24"/>
      <c r="L58" s="30" t="s">
        <v>40</v>
      </c>
      <c r="N58" s="96"/>
      <c r="Q58" s="23" t="s">
        <v>44</v>
      </c>
      <c r="R58" s="24"/>
      <c r="S58" s="24"/>
      <c r="T58" s="30" t="s">
        <v>40</v>
      </c>
    </row>
    <row r="60" spans="1:23" x14ac:dyDescent="0.25">
      <c r="A60" t="s">
        <v>80</v>
      </c>
      <c r="B60" s="16" t="s">
        <v>81</v>
      </c>
      <c r="C60" t="s">
        <v>82</v>
      </c>
      <c r="D60" t="s">
        <v>83</v>
      </c>
      <c r="E60" s="52">
        <v>0.02</v>
      </c>
      <c r="I60" t="s">
        <v>80</v>
      </c>
      <c r="J60" s="16" t="s">
        <v>81</v>
      </c>
      <c r="K60" t="s">
        <v>82</v>
      </c>
      <c r="L60" t="s">
        <v>83</v>
      </c>
      <c r="M60" s="52">
        <v>0.02</v>
      </c>
      <c r="Q60" t="s">
        <v>80</v>
      </c>
      <c r="R60" s="16" t="s">
        <v>81</v>
      </c>
      <c r="S60" t="s">
        <v>82</v>
      </c>
      <c r="T60" t="s">
        <v>83</v>
      </c>
      <c r="U60" s="52">
        <v>0.02</v>
      </c>
    </row>
    <row r="61" spans="1:23" x14ac:dyDescent="0.25">
      <c r="B61" s="50">
        <f>F23</f>
        <v>0</v>
      </c>
      <c r="C61" s="50">
        <f>E47</f>
        <v>0</v>
      </c>
      <c r="D61" s="50">
        <f>B61-C61</f>
        <v>0</v>
      </c>
      <c r="E61">
        <f>ROUND(D61*E60,2)</f>
        <v>0</v>
      </c>
      <c r="J61" s="50">
        <f>M24</f>
        <v>0</v>
      </c>
      <c r="K61" s="50">
        <f>N47</f>
        <v>0</v>
      </c>
      <c r="L61" s="50">
        <f>J61-K61</f>
        <v>0</v>
      </c>
      <c r="M61">
        <f>ROUND(L61*M60,2)</f>
        <v>0</v>
      </c>
      <c r="R61" s="50">
        <f>U23</f>
        <v>0</v>
      </c>
      <c r="S61" s="50">
        <f>V47</f>
        <v>0</v>
      </c>
      <c r="T61" s="50">
        <f>R61-S61</f>
        <v>0</v>
      </c>
      <c r="U61">
        <f>ROUND(T61*U60,2)</f>
        <v>0</v>
      </c>
    </row>
    <row r="63" spans="1:23" x14ac:dyDescent="0.25">
      <c r="B63" s="31" t="s">
        <v>45</v>
      </c>
      <c r="C63" s="32" t="s">
        <v>46</v>
      </c>
      <c r="D63" s="32" t="s">
        <v>47</v>
      </c>
      <c r="E63" s="33" t="s">
        <v>48</v>
      </c>
      <c r="F63" s="33" t="s">
        <v>49</v>
      </c>
      <c r="J63" s="31" t="s">
        <v>45</v>
      </c>
      <c r="K63" s="32" t="s">
        <v>46</v>
      </c>
      <c r="L63" s="32" t="s">
        <v>47</v>
      </c>
      <c r="M63" s="33" t="s">
        <v>48</v>
      </c>
      <c r="N63" s="33" t="s">
        <v>49</v>
      </c>
      <c r="R63" s="31" t="s">
        <v>45</v>
      </c>
      <c r="S63" s="32" t="s">
        <v>46</v>
      </c>
      <c r="T63" s="32" t="s">
        <v>47</v>
      </c>
      <c r="U63" s="33" t="s">
        <v>48</v>
      </c>
      <c r="V63" s="33" t="s">
        <v>49</v>
      </c>
    </row>
    <row r="64" spans="1:23" x14ac:dyDescent="0.25">
      <c r="B64" s="31">
        <v>3</v>
      </c>
      <c r="C64" s="110"/>
      <c r="D64" s="110"/>
      <c r="E64" s="111"/>
      <c r="F64" s="111"/>
      <c r="J64" s="31">
        <v>6</v>
      </c>
      <c r="K64" s="110"/>
      <c r="L64" s="110"/>
      <c r="M64" s="111"/>
      <c r="N64" s="111"/>
      <c r="R64" s="31">
        <v>9</v>
      </c>
      <c r="S64" s="110"/>
      <c r="T64" s="110"/>
      <c r="U64" s="111"/>
      <c r="V64" s="111"/>
    </row>
    <row r="65" spans="2:25" x14ac:dyDescent="0.25">
      <c r="B65" s="31"/>
      <c r="C65" s="110"/>
      <c r="D65" s="110"/>
      <c r="E65" s="111"/>
      <c r="F65" s="65"/>
      <c r="J65" s="31"/>
      <c r="K65" s="110"/>
      <c r="L65" s="110"/>
      <c r="M65" s="65"/>
      <c r="N65" s="111"/>
      <c r="R65" s="31"/>
      <c r="S65" s="110"/>
      <c r="T65" s="110"/>
      <c r="U65" s="65"/>
      <c r="V65" s="111"/>
    </row>
    <row r="66" spans="2:25" x14ac:dyDescent="0.25">
      <c r="B66" s="31"/>
      <c r="C66" s="110"/>
      <c r="D66" s="110"/>
      <c r="E66" s="111"/>
      <c r="F66" s="65"/>
      <c r="J66" s="31"/>
      <c r="K66" s="110"/>
      <c r="L66" s="110"/>
      <c r="M66" s="65"/>
      <c r="N66" s="111"/>
      <c r="R66" s="31"/>
      <c r="S66" s="110"/>
      <c r="T66" s="110"/>
      <c r="U66" s="65"/>
      <c r="V66" s="111"/>
    </row>
    <row r="69" spans="2:25" ht="15.75" thickBot="1" x14ac:dyDescent="0.3">
      <c r="B69" s="36" t="s">
        <v>50</v>
      </c>
      <c r="C69" s="122">
        <v>101</v>
      </c>
      <c r="D69" s="122"/>
      <c r="E69" s="37" t="s">
        <v>51</v>
      </c>
      <c r="J69" s="36" t="s">
        <v>50</v>
      </c>
      <c r="K69" s="122">
        <v>301</v>
      </c>
      <c r="L69" s="122"/>
      <c r="M69" s="37" t="s">
        <v>51</v>
      </c>
      <c r="R69" s="36" t="s">
        <v>50</v>
      </c>
      <c r="S69" s="122">
        <v>34</v>
      </c>
      <c r="T69" s="122"/>
      <c r="U69" s="37" t="s">
        <v>51</v>
      </c>
    </row>
    <row r="70" spans="2:25" ht="15.75" thickTop="1" x14ac:dyDescent="0.25">
      <c r="B70" s="102"/>
      <c r="C70" s="103"/>
      <c r="D70" s="97"/>
      <c r="E70" s="98"/>
      <c r="J70" s="102"/>
      <c r="K70" s="103"/>
      <c r="L70" s="97"/>
      <c r="M70" s="98"/>
      <c r="N70" s="66"/>
      <c r="O70" s="66"/>
      <c r="R70" s="102"/>
      <c r="S70" s="103"/>
      <c r="T70" s="97"/>
      <c r="U70" s="98"/>
      <c r="V70" s="96"/>
      <c r="W70" s="96"/>
      <c r="X70" s="96"/>
      <c r="Y70" s="96"/>
    </row>
    <row r="71" spans="2:25" x14ac:dyDescent="0.25">
      <c r="B71" s="104"/>
      <c r="C71" s="105"/>
      <c r="D71" s="99"/>
      <c r="E71" s="100"/>
      <c r="J71" s="104"/>
      <c r="K71" s="105"/>
      <c r="L71" s="99"/>
      <c r="M71" s="100"/>
      <c r="N71" s="66"/>
      <c r="O71" s="66"/>
      <c r="R71" s="104"/>
      <c r="S71" s="105"/>
      <c r="T71" s="99"/>
      <c r="U71" s="100"/>
      <c r="V71" s="96"/>
      <c r="W71" s="96"/>
      <c r="X71" s="96"/>
      <c r="Y71" s="96"/>
    </row>
    <row r="72" spans="2:25" x14ac:dyDescent="0.25">
      <c r="B72" s="104"/>
      <c r="C72" s="101"/>
      <c r="D72" s="99"/>
      <c r="E72" s="113"/>
      <c r="J72" s="104"/>
      <c r="K72" s="105"/>
      <c r="L72" s="99"/>
      <c r="M72" s="100"/>
      <c r="N72" s="117" t="s">
        <v>173</v>
      </c>
      <c r="O72" s="117"/>
      <c r="R72" s="104"/>
      <c r="S72" s="105"/>
      <c r="T72" s="99"/>
      <c r="U72" s="100"/>
      <c r="V72" s="96" t="s">
        <v>167</v>
      </c>
      <c r="W72" s="96"/>
      <c r="X72" s="96"/>
      <c r="Y72" s="96"/>
    </row>
    <row r="73" spans="2:25" x14ac:dyDescent="0.25">
      <c r="B73" s="96"/>
      <c r="C73" s="96"/>
      <c r="D73" s="96"/>
      <c r="E73" s="96"/>
      <c r="J73" s="104"/>
      <c r="K73" s="101"/>
      <c r="L73" s="99"/>
      <c r="M73" s="106"/>
      <c r="N73" s="66"/>
      <c r="O73" s="66"/>
      <c r="R73" s="104"/>
      <c r="S73" s="105"/>
      <c r="T73" s="99"/>
      <c r="U73" s="100"/>
      <c r="V73" s="96" t="s">
        <v>168</v>
      </c>
      <c r="W73" s="109">
        <v>5</v>
      </c>
      <c r="X73" s="96"/>
      <c r="Y73" s="96"/>
    </row>
    <row r="74" spans="2:25" x14ac:dyDescent="0.25">
      <c r="B74" s="96"/>
      <c r="C74" s="96"/>
      <c r="D74" s="96"/>
      <c r="E74" s="96"/>
      <c r="J74" s="96"/>
      <c r="K74" s="96"/>
      <c r="L74" s="96"/>
      <c r="M74" s="96"/>
      <c r="R74" s="96"/>
      <c r="S74" s="101"/>
      <c r="T74" s="99"/>
      <c r="U74" s="106"/>
      <c r="V74" s="96" t="s">
        <v>169</v>
      </c>
      <c r="W74" s="96">
        <v>8</v>
      </c>
      <c r="X74" s="96"/>
      <c r="Y74" s="96"/>
    </row>
    <row r="75" spans="2:25" ht="15.75" thickBot="1" x14ac:dyDescent="0.3">
      <c r="B75" s="107" t="s">
        <v>50</v>
      </c>
      <c r="C75" s="120">
        <v>801</v>
      </c>
      <c r="D75" s="120"/>
      <c r="E75" s="108" t="s">
        <v>51</v>
      </c>
      <c r="J75" s="107" t="s">
        <v>50</v>
      </c>
      <c r="K75" s="120">
        <v>302</v>
      </c>
      <c r="L75" s="120"/>
      <c r="M75" s="108" t="s">
        <v>51</v>
      </c>
      <c r="R75" s="96"/>
      <c r="S75" s="96"/>
      <c r="T75" s="96"/>
      <c r="U75" s="96"/>
      <c r="V75" s="96" t="s">
        <v>170</v>
      </c>
      <c r="W75" s="96">
        <f>ROUND(U72/W73/12*W74,2)</f>
        <v>0</v>
      </c>
      <c r="X75" s="96"/>
      <c r="Y75" s="96"/>
    </row>
    <row r="76" spans="2:25" ht="16.5" thickTop="1" thickBot="1" x14ac:dyDescent="0.3">
      <c r="B76" s="102"/>
      <c r="C76" s="103"/>
      <c r="D76" s="97"/>
      <c r="E76" s="98"/>
      <c r="J76" s="102"/>
      <c r="K76" s="103"/>
      <c r="L76" s="97"/>
      <c r="M76" s="98"/>
      <c r="R76" s="107" t="s">
        <v>50</v>
      </c>
      <c r="S76" s="120">
        <v>131</v>
      </c>
      <c r="T76" s="120"/>
      <c r="U76" s="108" t="s">
        <v>51</v>
      </c>
      <c r="V76" s="66" t="s">
        <v>172</v>
      </c>
      <c r="W76" s="66" t="s">
        <v>171</v>
      </c>
    </row>
    <row r="77" spans="2:25" ht="15.75" thickTop="1" x14ac:dyDescent="0.25">
      <c r="B77" s="104"/>
      <c r="C77" s="105"/>
      <c r="D77" s="99"/>
      <c r="E77" s="100"/>
      <c r="J77" s="104"/>
      <c r="K77" s="105"/>
      <c r="L77" s="99"/>
      <c r="M77" s="100"/>
      <c r="R77" s="102"/>
      <c r="S77" s="103"/>
      <c r="T77" s="97"/>
      <c r="U77" s="98"/>
    </row>
    <row r="78" spans="2:25" x14ac:dyDescent="0.25">
      <c r="B78" s="104"/>
      <c r="C78" s="105"/>
      <c r="D78" s="99"/>
      <c r="E78" s="100"/>
      <c r="J78" s="104"/>
      <c r="K78" s="101"/>
      <c r="L78" s="99"/>
      <c r="M78" s="106"/>
      <c r="R78" s="104"/>
      <c r="S78" s="105"/>
      <c r="T78" s="99"/>
      <c r="U78" s="100"/>
    </row>
    <row r="79" spans="2:25" x14ac:dyDescent="0.25">
      <c r="B79" s="104"/>
      <c r="C79" s="101"/>
      <c r="D79" s="99"/>
      <c r="E79" s="106"/>
      <c r="J79" s="96"/>
      <c r="K79" s="96"/>
      <c r="L79" s="96"/>
      <c r="M79" s="96"/>
      <c r="R79" s="104"/>
      <c r="S79" s="101"/>
      <c r="T79" s="99"/>
      <c r="U79" s="106"/>
    </row>
    <row r="80" spans="2:25" x14ac:dyDescent="0.25">
      <c r="B80" s="96"/>
      <c r="C80" s="96"/>
      <c r="D80" s="96"/>
      <c r="E80" s="96"/>
      <c r="J80" s="96"/>
      <c r="K80" s="96"/>
      <c r="L80" s="96"/>
      <c r="M80" s="96"/>
      <c r="R80" s="96"/>
      <c r="S80" s="96"/>
      <c r="T80" s="96"/>
      <c r="U80" s="96"/>
    </row>
    <row r="81" spans="2:21" ht="15.75" thickBot="1" x14ac:dyDescent="0.3">
      <c r="B81" s="96"/>
      <c r="C81" s="96"/>
      <c r="D81" s="96"/>
      <c r="E81" s="96"/>
      <c r="J81" s="107" t="s">
        <v>50</v>
      </c>
      <c r="K81" s="120">
        <v>305</v>
      </c>
      <c r="L81" s="120"/>
      <c r="M81" s="108" t="s">
        <v>51</v>
      </c>
      <c r="R81" s="96"/>
      <c r="S81" s="96"/>
      <c r="T81" s="96"/>
      <c r="U81" s="96"/>
    </row>
    <row r="82" spans="2:21" ht="16.5" thickTop="1" thickBot="1" x14ac:dyDescent="0.3">
      <c r="B82" s="107" t="s">
        <v>50</v>
      </c>
      <c r="C82" s="120">
        <v>805</v>
      </c>
      <c r="D82" s="120"/>
      <c r="E82" s="108" t="s">
        <v>51</v>
      </c>
      <c r="J82" s="102"/>
      <c r="K82" s="103"/>
      <c r="L82" s="97"/>
      <c r="M82" s="98"/>
      <c r="R82" s="107" t="s">
        <v>50</v>
      </c>
      <c r="S82" s="120">
        <v>141</v>
      </c>
      <c r="T82" s="120"/>
      <c r="U82" s="108" t="s">
        <v>51</v>
      </c>
    </row>
    <row r="83" spans="2:21" ht="15.75" thickTop="1" x14ac:dyDescent="0.25">
      <c r="B83" s="102"/>
      <c r="C83" s="103"/>
      <c r="D83" s="97"/>
      <c r="E83" s="98"/>
      <c r="J83" s="104"/>
      <c r="K83" s="105"/>
      <c r="L83" s="99"/>
      <c r="M83" s="100"/>
      <c r="R83" s="102"/>
      <c r="S83" s="103"/>
      <c r="T83" s="97"/>
      <c r="U83" s="98"/>
    </row>
    <row r="84" spans="2:21" x14ac:dyDescent="0.25">
      <c r="B84" s="104"/>
      <c r="C84" s="105"/>
      <c r="D84" s="99"/>
      <c r="E84" s="100"/>
      <c r="J84" s="104"/>
      <c r="K84" s="101"/>
      <c r="L84" s="99"/>
      <c r="M84" s="106"/>
      <c r="R84" s="104"/>
      <c r="S84" s="105"/>
      <c r="T84" s="99"/>
      <c r="U84" s="100"/>
    </row>
    <row r="85" spans="2:21" x14ac:dyDescent="0.25">
      <c r="B85" s="104"/>
      <c r="C85" s="101"/>
      <c r="D85" s="99"/>
      <c r="E85" s="106"/>
      <c r="J85" s="96"/>
      <c r="K85" s="96"/>
      <c r="L85" s="96"/>
      <c r="M85" s="96"/>
      <c r="R85" s="104"/>
      <c r="S85" s="101"/>
      <c r="T85" s="99"/>
      <c r="U85" s="106"/>
    </row>
    <row r="86" spans="2:21" x14ac:dyDescent="0.25">
      <c r="B86" s="96"/>
      <c r="C86" s="96"/>
      <c r="D86" s="96"/>
      <c r="E86" s="96"/>
      <c r="J86" s="96"/>
      <c r="K86" s="96"/>
      <c r="L86" s="96"/>
      <c r="M86" s="96"/>
      <c r="R86" s="96"/>
      <c r="S86" s="96"/>
      <c r="T86" s="96"/>
      <c r="U86" s="96"/>
    </row>
    <row r="87" spans="2:21" ht="15.75" thickBot="1" x14ac:dyDescent="0.3">
      <c r="B87" s="96"/>
      <c r="C87" s="96"/>
      <c r="D87" s="96"/>
      <c r="E87" s="96"/>
      <c r="J87" s="107" t="s">
        <v>50</v>
      </c>
      <c r="K87" s="120">
        <v>308</v>
      </c>
      <c r="L87" s="120"/>
      <c r="M87" s="108" t="s">
        <v>51</v>
      </c>
      <c r="R87" s="96"/>
      <c r="S87" s="96"/>
      <c r="T87" s="96"/>
      <c r="U87" s="96"/>
    </row>
    <row r="88" spans="2:21" ht="16.5" thickTop="1" thickBot="1" x14ac:dyDescent="0.3">
      <c r="B88" s="107" t="s">
        <v>50</v>
      </c>
      <c r="C88" s="120">
        <v>808</v>
      </c>
      <c r="D88" s="120"/>
      <c r="E88" s="108" t="s">
        <v>51</v>
      </c>
      <c r="J88" s="102"/>
      <c r="K88" s="103"/>
      <c r="L88" s="97"/>
      <c r="M88" s="98"/>
      <c r="R88" s="107" t="s">
        <v>50</v>
      </c>
      <c r="S88" s="120">
        <v>171</v>
      </c>
      <c r="T88" s="120"/>
      <c r="U88" s="108" t="s">
        <v>51</v>
      </c>
    </row>
    <row r="89" spans="2:21" ht="15.75" thickTop="1" x14ac:dyDescent="0.25">
      <c r="B89" s="102"/>
      <c r="C89" s="103"/>
      <c r="D89" s="97"/>
      <c r="E89" s="98"/>
      <c r="J89" s="104"/>
      <c r="K89" s="105"/>
      <c r="L89" s="99"/>
      <c r="M89" s="100"/>
      <c r="R89" s="102"/>
      <c r="S89" s="103"/>
      <c r="T89" s="97"/>
      <c r="U89" s="98"/>
    </row>
    <row r="90" spans="2:21" x14ac:dyDescent="0.25">
      <c r="B90" s="104"/>
      <c r="C90" s="105"/>
      <c r="D90" s="99"/>
      <c r="E90" s="100"/>
      <c r="J90" s="104"/>
      <c r="K90" s="101"/>
      <c r="L90" s="99"/>
      <c r="M90" s="106"/>
      <c r="R90" s="104"/>
      <c r="S90" s="105"/>
      <c r="T90" s="99"/>
      <c r="U90" s="100"/>
    </row>
    <row r="91" spans="2:21" x14ac:dyDescent="0.25">
      <c r="B91" s="104"/>
      <c r="C91" s="101"/>
      <c r="D91" s="99"/>
      <c r="E91" s="106"/>
      <c r="J91" s="96"/>
      <c r="K91" s="96"/>
      <c r="L91" s="96"/>
      <c r="M91" s="96"/>
      <c r="R91" s="104"/>
      <c r="S91" s="101"/>
      <c r="T91" s="99"/>
      <c r="U91" s="101"/>
    </row>
    <row r="92" spans="2:21" x14ac:dyDescent="0.25">
      <c r="B92" s="96"/>
      <c r="C92" s="96"/>
      <c r="D92" s="96"/>
      <c r="E92" s="96"/>
      <c r="J92" s="96"/>
      <c r="K92" s="96"/>
      <c r="L92" s="96"/>
      <c r="M92" s="96"/>
    </row>
    <row r="93" spans="2:21" ht="15.75" thickBot="1" x14ac:dyDescent="0.3">
      <c r="B93" s="96"/>
      <c r="C93" s="96"/>
      <c r="D93" s="96"/>
      <c r="E93" s="96"/>
      <c r="J93" s="107" t="s">
        <v>50</v>
      </c>
      <c r="K93" s="120">
        <v>131</v>
      </c>
      <c r="L93" s="120"/>
      <c r="M93" s="108" t="s">
        <v>51</v>
      </c>
    </row>
    <row r="94" spans="2:21" ht="16.5" thickTop="1" thickBot="1" x14ac:dyDescent="0.3">
      <c r="B94" s="107" t="s">
        <v>50</v>
      </c>
      <c r="C94" s="120">
        <v>131</v>
      </c>
      <c r="D94" s="120"/>
      <c r="E94" s="108" t="s">
        <v>51</v>
      </c>
      <c r="J94" s="102"/>
      <c r="K94" s="103"/>
      <c r="L94" s="97"/>
      <c r="M94" s="98"/>
      <c r="Q94" t="s">
        <v>177</v>
      </c>
    </row>
    <row r="95" spans="2:21" ht="15.75" thickTop="1" x14ac:dyDescent="0.25">
      <c r="B95" s="102"/>
      <c r="C95" s="103"/>
      <c r="D95" s="97"/>
      <c r="E95" s="98"/>
      <c r="J95" s="104"/>
      <c r="K95" s="105"/>
      <c r="L95" s="99"/>
      <c r="M95" s="100"/>
      <c r="R95" s="115" t="s">
        <v>172</v>
      </c>
      <c r="S95" t="s">
        <v>179</v>
      </c>
      <c r="T95" t="s">
        <v>180</v>
      </c>
    </row>
    <row r="96" spans="2:21" x14ac:dyDescent="0.25">
      <c r="B96" s="104"/>
      <c r="C96" s="105"/>
      <c r="D96" s="99"/>
      <c r="E96" s="100"/>
      <c r="J96" s="104"/>
      <c r="K96" s="101"/>
      <c r="L96" s="99"/>
      <c r="M96" s="106"/>
      <c r="R96" s="115" t="s">
        <v>181</v>
      </c>
      <c r="S96" t="s">
        <v>179</v>
      </c>
      <c r="T96" t="s">
        <v>182</v>
      </c>
    </row>
    <row r="97" spans="2:21" x14ac:dyDescent="0.25">
      <c r="B97" s="104"/>
      <c r="C97" s="101"/>
      <c r="D97" s="99"/>
      <c r="E97" s="106"/>
      <c r="J97" s="96"/>
      <c r="K97" s="96"/>
      <c r="L97" s="96"/>
      <c r="M97" s="96"/>
      <c r="R97" s="115" t="s">
        <v>183</v>
      </c>
      <c r="S97" t="s">
        <v>184</v>
      </c>
      <c r="T97" t="s">
        <v>185</v>
      </c>
      <c r="U97" t="s">
        <v>186</v>
      </c>
    </row>
    <row r="98" spans="2:21" x14ac:dyDescent="0.25">
      <c r="B98" s="96"/>
      <c r="C98" s="96"/>
      <c r="D98" s="96"/>
      <c r="E98" s="96"/>
      <c r="J98" s="96"/>
      <c r="K98" s="96"/>
      <c r="L98" s="96"/>
      <c r="M98" s="96"/>
      <c r="R98" s="115" t="s">
        <v>187</v>
      </c>
      <c r="S98" t="s">
        <v>184</v>
      </c>
      <c r="T98" t="s">
        <v>185</v>
      </c>
      <c r="U98" t="s">
        <v>188</v>
      </c>
    </row>
    <row r="99" spans="2:21" ht="15.75" thickBot="1" x14ac:dyDescent="0.3">
      <c r="B99" s="96"/>
      <c r="C99" s="96"/>
      <c r="D99" s="96"/>
      <c r="E99" s="96"/>
      <c r="J99" s="107" t="s">
        <v>50</v>
      </c>
      <c r="K99" s="120">
        <v>141</v>
      </c>
      <c r="L99" s="120"/>
      <c r="M99" s="108" t="s">
        <v>51</v>
      </c>
    </row>
    <row r="100" spans="2:21" ht="16.5" thickTop="1" thickBot="1" x14ac:dyDescent="0.3">
      <c r="B100" s="107" t="s">
        <v>50</v>
      </c>
      <c r="C100" s="120">
        <v>181</v>
      </c>
      <c r="D100" s="120"/>
      <c r="E100" s="108" t="s">
        <v>51</v>
      </c>
      <c r="J100" s="102"/>
      <c r="K100" s="103"/>
      <c r="L100" s="97"/>
      <c r="M100" s="98"/>
      <c r="R100" s="115" t="s">
        <v>189</v>
      </c>
      <c r="S100" t="s">
        <v>184</v>
      </c>
      <c r="T100" t="s">
        <v>190</v>
      </c>
    </row>
    <row r="101" spans="2:21" ht="15.75" thickTop="1" x14ac:dyDescent="0.25">
      <c r="B101" s="102"/>
      <c r="C101" s="103"/>
      <c r="D101" s="97"/>
      <c r="E101" s="98"/>
      <c r="G101" t="s">
        <v>174</v>
      </c>
      <c r="H101" t="s">
        <v>175</v>
      </c>
      <c r="J101" s="104"/>
      <c r="K101" s="105"/>
      <c r="L101" s="99"/>
      <c r="M101" s="100"/>
    </row>
    <row r="102" spans="2:21" x14ac:dyDescent="0.25">
      <c r="B102" s="104"/>
      <c r="C102" s="105"/>
      <c r="D102" s="99"/>
      <c r="E102" s="100"/>
      <c r="G102" t="s">
        <v>176</v>
      </c>
      <c r="J102" s="104"/>
      <c r="K102" s="105"/>
      <c r="L102" s="99"/>
      <c r="M102" s="100"/>
    </row>
    <row r="103" spans="2:21" x14ac:dyDescent="0.25">
      <c r="B103" s="104"/>
      <c r="C103" s="105"/>
      <c r="D103" s="99"/>
      <c r="E103" s="100"/>
      <c r="J103" s="104"/>
      <c r="K103" s="101"/>
      <c r="L103" s="99"/>
      <c r="M103" s="106"/>
    </row>
    <row r="104" spans="2:21" x14ac:dyDescent="0.25">
      <c r="B104" s="104"/>
      <c r="C104" s="105"/>
      <c r="D104" s="99"/>
      <c r="E104" s="100"/>
      <c r="G104" s="114" t="s">
        <v>178</v>
      </c>
      <c r="J104" s="96"/>
      <c r="K104" s="96"/>
      <c r="L104" s="96"/>
      <c r="M104" s="96"/>
    </row>
    <row r="105" spans="2:21" ht="15.75" thickBot="1" x14ac:dyDescent="0.3">
      <c r="B105" s="104"/>
      <c r="C105" s="101"/>
      <c r="D105" s="99"/>
      <c r="E105" s="106"/>
      <c r="J105" s="107" t="s">
        <v>50</v>
      </c>
      <c r="K105" s="120">
        <v>171</v>
      </c>
      <c r="L105" s="120"/>
      <c r="M105" s="108" t="s">
        <v>51</v>
      </c>
    </row>
    <row r="106" spans="2:21" ht="15.75" thickTop="1" x14ac:dyDescent="0.25">
      <c r="B106" s="96"/>
      <c r="C106" s="96"/>
      <c r="D106" s="96"/>
      <c r="E106" s="96"/>
      <c r="J106" s="102"/>
      <c r="K106" s="103"/>
      <c r="L106" s="97"/>
      <c r="M106" s="98"/>
    </row>
    <row r="107" spans="2:21" x14ac:dyDescent="0.25">
      <c r="J107" s="104"/>
      <c r="K107" s="105"/>
      <c r="L107" s="99"/>
      <c r="M107" s="100"/>
    </row>
    <row r="108" spans="2:21" x14ac:dyDescent="0.25">
      <c r="J108" s="104"/>
      <c r="K108" s="101"/>
      <c r="L108" s="99"/>
      <c r="M108" s="101"/>
    </row>
    <row r="109" spans="2:21" x14ac:dyDescent="0.25">
      <c r="J109" s="66"/>
      <c r="K109" s="66"/>
      <c r="L109" s="66"/>
      <c r="M109" s="66"/>
    </row>
    <row r="110" spans="2:21" x14ac:dyDescent="0.25">
      <c r="J110" s="66"/>
      <c r="K110" s="66"/>
      <c r="L110" s="66"/>
      <c r="M110" s="66"/>
    </row>
    <row r="111" spans="2:21" x14ac:dyDescent="0.25">
      <c r="H111" t="s">
        <v>94</v>
      </c>
      <c r="J111" s="96" t="s">
        <v>91</v>
      </c>
      <c r="K111" s="96"/>
      <c r="L111" s="96"/>
      <c r="M111" s="96"/>
    </row>
    <row r="112" spans="2:21" x14ac:dyDescent="0.25">
      <c r="J112" s="96">
        <v>14</v>
      </c>
      <c r="K112" s="118">
        <v>0.02</v>
      </c>
      <c r="L112" s="96">
        <v>30</v>
      </c>
      <c r="M112" s="96">
        <v>360</v>
      </c>
    </row>
    <row r="113" spans="10:13" x14ac:dyDescent="0.25">
      <c r="J113" s="96"/>
      <c r="K113" s="96"/>
      <c r="L113" s="96"/>
      <c r="M113" s="96"/>
    </row>
    <row r="114" spans="10:13" x14ac:dyDescent="0.25">
      <c r="J114" s="119"/>
      <c r="K114" s="96" t="e">
        <f ca="1">_xlfn.FORMULATEXT(J114)</f>
        <v>#N/A</v>
      </c>
      <c r="L114" s="96"/>
      <c r="M114" s="96"/>
    </row>
    <row r="115" spans="10:13" x14ac:dyDescent="0.25">
      <c r="J115" s="96"/>
      <c r="K115" s="96"/>
      <c r="L115" s="96"/>
      <c r="M115" s="96"/>
    </row>
    <row r="116" spans="10:13" x14ac:dyDescent="0.25">
      <c r="J116" s="96" t="s">
        <v>92</v>
      </c>
      <c r="K116" s="96"/>
      <c r="L116" s="96"/>
      <c r="M116" s="96"/>
    </row>
    <row r="117" spans="10:13" x14ac:dyDescent="0.25">
      <c r="J117" s="112">
        <f>N55</f>
        <v>0</v>
      </c>
      <c r="K117" s="96" t="s">
        <v>93</v>
      </c>
      <c r="L117" s="96"/>
      <c r="M117" s="96"/>
    </row>
    <row r="118" spans="10:13" x14ac:dyDescent="0.25">
      <c r="J118" s="112">
        <f>N53</f>
        <v>0</v>
      </c>
      <c r="K118" s="96" t="s">
        <v>77</v>
      </c>
      <c r="L118" s="96"/>
      <c r="M118" s="96"/>
    </row>
    <row r="119" spans="10:13" x14ac:dyDescent="0.25">
      <c r="J119" s="96"/>
      <c r="K119" s="96"/>
      <c r="L119" s="96"/>
      <c r="M119" s="96"/>
    </row>
    <row r="120" spans="10:13" x14ac:dyDescent="0.25">
      <c r="J120" s="119"/>
      <c r="K120" s="96" t="e">
        <f ca="1">_xlfn.FORMULATEXT(J120)</f>
        <v>#N/A</v>
      </c>
      <c r="L120" s="96"/>
      <c r="M120" s="66"/>
    </row>
    <row r="121" spans="10:13" x14ac:dyDescent="0.25">
      <c r="J121" s="96"/>
      <c r="K121" s="96"/>
      <c r="L121" s="96"/>
      <c r="M121" s="96"/>
    </row>
    <row r="122" spans="10:13" x14ac:dyDescent="0.25">
      <c r="J122" s="96"/>
      <c r="K122" s="96"/>
      <c r="L122" s="96"/>
      <c r="M122" s="96"/>
    </row>
  </sheetData>
  <mergeCells count="32">
    <mergeCell ref="E40:F40"/>
    <mergeCell ref="E41:F41"/>
    <mergeCell ref="U40:V40"/>
    <mergeCell ref="U41:V41"/>
    <mergeCell ref="M16:N16"/>
    <mergeCell ref="M17:N17"/>
    <mergeCell ref="E16:F16"/>
    <mergeCell ref="E17:F17"/>
    <mergeCell ref="U16:V16"/>
    <mergeCell ref="U17:V17"/>
    <mergeCell ref="K75:L75"/>
    <mergeCell ref="K81:L81"/>
    <mergeCell ref="K87:L87"/>
    <mergeCell ref="K93:L93"/>
    <mergeCell ref="M40:N40"/>
    <mergeCell ref="M41:N41"/>
    <mergeCell ref="K105:L105"/>
    <mergeCell ref="A1:G1"/>
    <mergeCell ref="I1:O1"/>
    <mergeCell ref="Q1:W1"/>
    <mergeCell ref="S88:T88"/>
    <mergeCell ref="S82:T82"/>
    <mergeCell ref="S76:T76"/>
    <mergeCell ref="S69:T69"/>
    <mergeCell ref="C100:D100"/>
    <mergeCell ref="K99:L99"/>
    <mergeCell ref="C69:D69"/>
    <mergeCell ref="C75:D75"/>
    <mergeCell ref="C82:D82"/>
    <mergeCell ref="C88:D88"/>
    <mergeCell ref="C94:D94"/>
    <mergeCell ref="K69:L69"/>
  </mergeCells>
  <pageMargins left="0.51181102362204722" right="0.51181102362204722" top="0.78740157480314965" bottom="0.78740157480314965" header="0.31496062992125984" footer="0.31496062992125984"/>
  <pageSetup paperSize="9" scale="34" orientation="portrait" r:id="rId1"/>
  <headerFooter>
    <oddHeader>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8"/>
  <sheetViews>
    <sheetView topLeftCell="A94" zoomScaleNormal="100" workbookViewId="0">
      <selection activeCell="D125" sqref="D125"/>
    </sheetView>
  </sheetViews>
  <sheetFormatPr baseColWidth="10" defaultRowHeight="15" x14ac:dyDescent="0.25"/>
  <cols>
    <col min="1" max="1" width="6.5703125" customWidth="1"/>
    <col min="6" max="6" width="17" customWidth="1"/>
  </cols>
  <sheetData>
    <row r="1" spans="2:8" ht="15.75" thickBot="1" x14ac:dyDescent="0.3">
      <c r="B1" s="121" t="s">
        <v>70</v>
      </c>
      <c r="C1" s="121"/>
      <c r="D1" s="121"/>
      <c r="E1" s="121"/>
      <c r="F1" s="121"/>
      <c r="G1" s="121"/>
      <c r="H1" s="121"/>
    </row>
    <row r="2" spans="2:8" x14ac:dyDescent="0.25">
      <c r="B2" s="1" t="s">
        <v>0</v>
      </c>
      <c r="C2" s="2"/>
      <c r="D2" s="2"/>
      <c r="E2" s="2"/>
      <c r="F2" s="2"/>
      <c r="G2" s="2"/>
      <c r="H2" s="3"/>
    </row>
    <row r="3" spans="2:8" x14ac:dyDescent="0.25">
      <c r="B3" s="4" t="s">
        <v>1</v>
      </c>
      <c r="C3" s="5"/>
      <c r="D3" s="5"/>
      <c r="E3" s="5"/>
      <c r="F3" s="5"/>
      <c r="G3" s="5"/>
      <c r="H3" s="6"/>
    </row>
    <row r="4" spans="2:8" x14ac:dyDescent="0.25">
      <c r="B4" s="4"/>
      <c r="C4" s="5"/>
      <c r="D4" s="5"/>
      <c r="E4" s="5"/>
      <c r="F4" s="5"/>
      <c r="G4" s="5"/>
      <c r="H4" s="6"/>
    </row>
    <row r="5" spans="2:8" x14ac:dyDescent="0.25">
      <c r="B5" s="4"/>
      <c r="C5" s="5"/>
      <c r="D5" s="5"/>
      <c r="E5" s="5"/>
      <c r="F5" s="5"/>
      <c r="G5" s="5"/>
      <c r="H5" s="6"/>
    </row>
    <row r="6" spans="2:8" ht="15.75" thickBot="1" x14ac:dyDescent="0.3">
      <c r="B6" s="7" t="s">
        <v>2</v>
      </c>
      <c r="C6" s="8"/>
      <c r="D6" s="5" t="s">
        <v>57</v>
      </c>
      <c r="E6" s="5" t="s">
        <v>4</v>
      </c>
      <c r="F6" s="6">
        <v>345</v>
      </c>
      <c r="G6" s="5" t="s">
        <v>5</v>
      </c>
      <c r="H6" s="9">
        <v>42867</v>
      </c>
    </row>
    <row r="7" spans="2:8" x14ac:dyDescent="0.25">
      <c r="B7" s="4"/>
      <c r="C7" s="5"/>
      <c r="D7" s="2"/>
      <c r="E7" s="2"/>
      <c r="F7" s="2"/>
      <c r="G7" s="2"/>
      <c r="H7" s="3"/>
    </row>
    <row r="8" spans="2:8" x14ac:dyDescent="0.25">
      <c r="B8" s="10" t="s">
        <v>6</v>
      </c>
      <c r="C8" s="11" t="s">
        <v>7</v>
      </c>
      <c r="D8" s="11" t="s">
        <v>8</v>
      </c>
      <c r="E8" s="11" t="s">
        <v>9</v>
      </c>
      <c r="F8" s="11" t="s">
        <v>10</v>
      </c>
      <c r="G8" s="11" t="s">
        <v>11</v>
      </c>
      <c r="H8" s="12" t="s">
        <v>12</v>
      </c>
    </row>
    <row r="9" spans="2:8" x14ac:dyDescent="0.25">
      <c r="B9" s="4">
        <v>1</v>
      </c>
      <c r="C9" s="5">
        <v>543</v>
      </c>
      <c r="D9" s="5">
        <v>50</v>
      </c>
      <c r="E9" s="5" t="s">
        <v>13</v>
      </c>
      <c r="F9" s="13">
        <v>55</v>
      </c>
      <c r="G9" s="14">
        <v>0.08</v>
      </c>
      <c r="H9" s="15">
        <f>ROUND(D9*F9*(1-G9),2)</f>
        <v>2530</v>
      </c>
    </row>
    <row r="10" spans="2:8" x14ac:dyDescent="0.25">
      <c r="B10" s="4"/>
      <c r="C10" s="5"/>
      <c r="D10" s="5"/>
      <c r="E10" s="16"/>
      <c r="F10" s="13"/>
      <c r="G10" s="14"/>
      <c r="H10" s="15">
        <f>ROUND(D10*F10*(1-G10),2)</f>
        <v>0</v>
      </c>
    </row>
    <row r="11" spans="2:8" x14ac:dyDescent="0.25">
      <c r="B11" s="4"/>
      <c r="C11" s="17"/>
      <c r="D11" s="17"/>
      <c r="E11" s="17"/>
      <c r="F11" s="17"/>
      <c r="G11" s="17"/>
      <c r="H11" s="15"/>
    </row>
    <row r="12" spans="2:8" x14ac:dyDescent="0.25">
      <c r="B12" s="4"/>
      <c r="C12" s="5"/>
      <c r="D12" s="5"/>
      <c r="E12" s="5"/>
      <c r="F12" s="5"/>
      <c r="G12" s="5"/>
      <c r="H12" s="6"/>
    </row>
    <row r="13" spans="2:8" x14ac:dyDescent="0.25">
      <c r="B13" s="10" t="s">
        <v>15</v>
      </c>
      <c r="C13" s="18" t="s">
        <v>16</v>
      </c>
      <c r="D13" s="11" t="s">
        <v>17</v>
      </c>
      <c r="E13" s="11" t="s">
        <v>18</v>
      </c>
      <c r="F13" s="11" t="s">
        <v>19</v>
      </c>
      <c r="G13" s="11" t="s">
        <v>20</v>
      </c>
      <c r="H13" s="12" t="s">
        <v>21</v>
      </c>
    </row>
    <row r="14" spans="2:8" x14ac:dyDescent="0.25">
      <c r="B14" s="19">
        <f>H9+H10</f>
        <v>2530</v>
      </c>
      <c r="C14" s="20">
        <v>0.1</v>
      </c>
      <c r="D14" s="13">
        <f>ROUND(B14*(1-C14),2)</f>
        <v>2277</v>
      </c>
      <c r="E14" s="20">
        <v>0</v>
      </c>
      <c r="F14" s="21">
        <f>ROUND(D14*(1-E14),2)</f>
        <v>2277</v>
      </c>
      <c r="G14" s="21">
        <v>300</v>
      </c>
      <c r="H14" s="15">
        <v>0</v>
      </c>
    </row>
    <row r="15" spans="2:8" ht="15.75" thickBot="1" x14ac:dyDescent="0.3">
      <c r="B15" s="4"/>
      <c r="C15" s="5"/>
      <c r="D15" s="5"/>
      <c r="E15" s="5"/>
      <c r="F15" s="5"/>
      <c r="G15" s="5"/>
      <c r="H15" s="6"/>
    </row>
    <row r="16" spans="2:8" x14ac:dyDescent="0.25">
      <c r="B16" s="4" t="s">
        <v>22</v>
      </c>
      <c r="C16" s="22">
        <v>0.19</v>
      </c>
      <c r="D16" s="5"/>
      <c r="E16" s="5"/>
      <c r="F16" s="123" t="s">
        <v>23</v>
      </c>
      <c r="G16" s="124"/>
      <c r="H16" s="6"/>
    </row>
    <row r="17" spans="2:8" ht="15.75" thickBot="1" x14ac:dyDescent="0.3">
      <c r="B17" s="19">
        <f>F14+G14</f>
        <v>2577</v>
      </c>
      <c r="C17" s="13">
        <f>ROUND(B17*C16,2)</f>
        <v>489.63</v>
      </c>
      <c r="D17" s="5"/>
      <c r="E17" s="5"/>
      <c r="F17" s="125">
        <f>B17+C17</f>
        <v>3066.63</v>
      </c>
      <c r="G17" s="126"/>
      <c r="H17" s="6"/>
    </row>
    <row r="18" spans="2:8" x14ac:dyDescent="0.25">
      <c r="B18" s="4"/>
      <c r="C18" s="5"/>
      <c r="D18" s="5"/>
      <c r="E18" s="5"/>
      <c r="F18" s="5"/>
      <c r="G18" s="5"/>
      <c r="H18" s="6"/>
    </row>
    <row r="19" spans="2:8" ht="15.75" thickBot="1" x14ac:dyDescent="0.3">
      <c r="B19" s="23" t="s">
        <v>24</v>
      </c>
      <c r="C19" s="24" t="s">
        <v>84</v>
      </c>
      <c r="D19" s="24"/>
      <c r="E19" s="24"/>
      <c r="F19" s="24"/>
      <c r="G19" s="24"/>
      <c r="H19" s="25"/>
    </row>
    <row r="21" spans="2:8" x14ac:dyDescent="0.25">
      <c r="C21" s="31" t="s">
        <v>45</v>
      </c>
      <c r="D21" s="32" t="s">
        <v>46</v>
      </c>
      <c r="E21" s="32" t="s">
        <v>47</v>
      </c>
      <c r="F21" s="33" t="s">
        <v>48</v>
      </c>
      <c r="G21" s="33" t="s">
        <v>49</v>
      </c>
    </row>
    <row r="22" spans="2:8" x14ac:dyDescent="0.25">
      <c r="C22" s="31" t="s">
        <v>98</v>
      </c>
      <c r="D22" s="34"/>
      <c r="E22" s="34"/>
      <c r="F22" s="35"/>
      <c r="G22" s="35"/>
    </row>
    <row r="23" spans="2:8" x14ac:dyDescent="0.25">
      <c r="C23" s="31"/>
      <c r="D23" s="34"/>
      <c r="E23" s="34"/>
      <c r="F23" s="35"/>
      <c r="G23" s="35"/>
    </row>
    <row r="24" spans="2:8" x14ac:dyDescent="0.25">
      <c r="C24" s="31"/>
      <c r="D24" s="34"/>
      <c r="E24" s="34"/>
      <c r="F24" s="35"/>
      <c r="G24" s="35"/>
    </row>
    <row r="25" spans="2:8" ht="15.75" thickBot="1" x14ac:dyDescent="0.3"/>
    <row r="26" spans="2:8" x14ac:dyDescent="0.25">
      <c r="B26" s="1" t="s">
        <v>0</v>
      </c>
      <c r="C26" s="2"/>
      <c r="D26" s="2"/>
      <c r="E26" s="2"/>
      <c r="F26" s="2"/>
      <c r="G26" s="2"/>
      <c r="H26" s="3"/>
    </row>
    <row r="27" spans="2:8" x14ac:dyDescent="0.25">
      <c r="B27" s="4" t="s">
        <v>1</v>
      </c>
      <c r="C27" s="5"/>
      <c r="D27" s="5"/>
      <c r="E27" s="5"/>
      <c r="F27" s="5"/>
      <c r="G27" s="5"/>
      <c r="H27" s="6"/>
    </row>
    <row r="28" spans="2:8" x14ac:dyDescent="0.25">
      <c r="B28" s="4"/>
      <c r="C28" s="5"/>
      <c r="D28" s="5"/>
      <c r="E28" s="5"/>
      <c r="F28" s="5"/>
      <c r="G28" s="5"/>
      <c r="H28" s="6"/>
    </row>
    <row r="29" spans="2:8" x14ac:dyDescent="0.25">
      <c r="B29" s="4"/>
      <c r="C29" s="5"/>
      <c r="D29" s="5" t="s">
        <v>195</v>
      </c>
      <c r="E29" s="5"/>
      <c r="F29" s="5"/>
      <c r="G29" s="5"/>
      <c r="H29" s="6"/>
    </row>
    <row r="30" spans="2:8" ht="15.75" thickBot="1" x14ac:dyDescent="0.3">
      <c r="B30" s="7" t="s">
        <v>2</v>
      </c>
      <c r="C30" s="8"/>
      <c r="D30" s="5" t="s">
        <v>3</v>
      </c>
      <c r="E30" s="5" t="s">
        <v>4</v>
      </c>
      <c r="F30" s="6" t="s">
        <v>58</v>
      </c>
      <c r="G30" s="5" t="s">
        <v>54</v>
      </c>
      <c r="H30" s="9">
        <v>42872</v>
      </c>
    </row>
    <row r="31" spans="2:8" x14ac:dyDescent="0.25">
      <c r="B31" s="4"/>
      <c r="C31" s="5"/>
      <c r="D31" s="2"/>
      <c r="E31" s="2"/>
      <c r="F31" s="2"/>
      <c r="G31" s="2"/>
      <c r="H31" s="3"/>
    </row>
    <row r="32" spans="2:8" x14ac:dyDescent="0.25">
      <c r="B32" s="10" t="s">
        <v>6</v>
      </c>
      <c r="C32" s="11" t="s">
        <v>7</v>
      </c>
      <c r="D32" s="11" t="s">
        <v>8</v>
      </c>
      <c r="E32" s="11" t="s">
        <v>9</v>
      </c>
      <c r="F32" s="11" t="s">
        <v>10</v>
      </c>
      <c r="G32" s="11" t="s">
        <v>11</v>
      </c>
      <c r="H32" s="12" t="s">
        <v>12</v>
      </c>
    </row>
    <row r="33" spans="2:8" x14ac:dyDescent="0.25">
      <c r="B33" s="4">
        <v>1</v>
      </c>
      <c r="C33" s="5">
        <v>543</v>
      </c>
      <c r="D33" s="5">
        <v>5</v>
      </c>
      <c r="E33" s="5" t="s">
        <v>13</v>
      </c>
      <c r="F33" s="13">
        <f>F9</f>
        <v>55</v>
      </c>
      <c r="G33" s="14">
        <v>0.08</v>
      </c>
      <c r="H33" s="15">
        <f>ROUND(D33*F33*(1-G33),2)</f>
        <v>253</v>
      </c>
    </row>
    <row r="34" spans="2:8" x14ac:dyDescent="0.25">
      <c r="B34" s="4"/>
      <c r="C34" s="5" t="s">
        <v>14</v>
      </c>
      <c r="D34" s="5"/>
      <c r="E34" s="16"/>
      <c r="F34" s="13"/>
      <c r="G34" s="14"/>
      <c r="H34" s="15">
        <f>ROUND(D34*F34*(1-G34),2)</f>
        <v>0</v>
      </c>
    </row>
    <row r="35" spans="2:8" x14ac:dyDescent="0.25">
      <c r="B35" s="4"/>
      <c r="C35" s="17"/>
      <c r="D35" s="17"/>
      <c r="E35" s="17"/>
      <c r="F35" s="17"/>
      <c r="G35" s="17"/>
      <c r="H35" s="15"/>
    </row>
    <row r="36" spans="2:8" x14ac:dyDescent="0.25">
      <c r="B36" s="4"/>
      <c r="C36" s="5"/>
      <c r="D36" s="5"/>
      <c r="E36" s="5"/>
      <c r="F36" s="5"/>
      <c r="G36" s="5"/>
      <c r="H36" s="6"/>
    </row>
    <row r="37" spans="2:8" x14ac:dyDescent="0.25">
      <c r="B37" s="10" t="s">
        <v>15</v>
      </c>
      <c r="C37" s="18" t="s">
        <v>16</v>
      </c>
      <c r="D37" s="11" t="s">
        <v>17</v>
      </c>
      <c r="E37" s="11" t="s">
        <v>18</v>
      </c>
      <c r="F37" s="11" t="s">
        <v>19</v>
      </c>
      <c r="G37" s="11" t="s">
        <v>20</v>
      </c>
      <c r="H37" s="12" t="s">
        <v>21</v>
      </c>
    </row>
    <row r="38" spans="2:8" x14ac:dyDescent="0.25">
      <c r="B38" s="19">
        <f>H33+H34</f>
        <v>253</v>
      </c>
      <c r="C38" s="20">
        <v>0.1</v>
      </c>
      <c r="D38" s="13">
        <f>ROUND(B38*(1-C38),2)</f>
        <v>227.7</v>
      </c>
      <c r="E38" s="20">
        <v>0</v>
      </c>
      <c r="F38" s="21">
        <f>ROUND(D38*(1-E38),2)</f>
        <v>227.7</v>
      </c>
      <c r="G38" s="21">
        <v>0</v>
      </c>
      <c r="H38" s="15">
        <v>0</v>
      </c>
    </row>
    <row r="39" spans="2:8" ht="15.75" thickBot="1" x14ac:dyDescent="0.3">
      <c r="B39" s="4"/>
      <c r="C39" s="5"/>
      <c r="D39" s="5"/>
      <c r="E39" s="5"/>
      <c r="F39" s="5"/>
      <c r="G39" s="5"/>
      <c r="H39" s="6"/>
    </row>
    <row r="40" spans="2:8" x14ac:dyDescent="0.25">
      <c r="B40" s="4" t="s">
        <v>22</v>
      </c>
      <c r="C40" s="22">
        <v>0.19</v>
      </c>
      <c r="D40" s="5"/>
      <c r="E40" s="5"/>
      <c r="F40" s="123" t="s">
        <v>23</v>
      </c>
      <c r="G40" s="124"/>
      <c r="H40" s="6"/>
    </row>
    <row r="41" spans="2:8" ht="15.75" thickBot="1" x14ac:dyDescent="0.3">
      <c r="B41" s="19">
        <f>F38+G38</f>
        <v>227.7</v>
      </c>
      <c r="C41" s="13">
        <f>ROUND(B41*C40,2)</f>
        <v>43.26</v>
      </c>
      <c r="D41" s="5"/>
      <c r="E41" s="5"/>
      <c r="F41" s="125">
        <f>B41+C41</f>
        <v>270.95999999999998</v>
      </c>
      <c r="G41" s="126"/>
      <c r="H41" s="6"/>
    </row>
    <row r="42" spans="2:8" x14ac:dyDescent="0.25">
      <c r="B42" s="4"/>
      <c r="C42" s="5"/>
      <c r="D42" s="5"/>
      <c r="E42" s="5"/>
      <c r="F42" s="5"/>
      <c r="G42" s="5"/>
      <c r="H42" s="6"/>
    </row>
    <row r="43" spans="2:8" ht="15.75" thickBot="1" x14ac:dyDescent="0.3">
      <c r="B43" s="23" t="s">
        <v>24</v>
      </c>
      <c r="C43" s="24"/>
      <c r="D43" s="24"/>
      <c r="E43" s="24"/>
      <c r="F43" s="24"/>
      <c r="G43" s="24"/>
      <c r="H43" s="25"/>
    </row>
    <row r="45" spans="2:8" x14ac:dyDescent="0.25">
      <c r="C45" s="31" t="s">
        <v>45</v>
      </c>
      <c r="D45" s="32" t="s">
        <v>46</v>
      </c>
      <c r="E45" s="32" t="s">
        <v>47</v>
      </c>
      <c r="F45" s="33" t="s">
        <v>48</v>
      </c>
      <c r="G45" s="33" t="s">
        <v>49</v>
      </c>
    </row>
    <row r="46" spans="2:8" x14ac:dyDescent="0.25">
      <c r="C46" s="31" t="s">
        <v>99</v>
      </c>
      <c r="D46" s="34"/>
      <c r="E46" s="34"/>
      <c r="F46" s="35"/>
      <c r="G46" s="35"/>
    </row>
    <row r="47" spans="2:8" x14ac:dyDescent="0.25">
      <c r="C47" s="31"/>
      <c r="D47" s="34"/>
      <c r="E47" s="34"/>
      <c r="F47" s="35"/>
      <c r="G47" s="35"/>
    </row>
    <row r="48" spans="2:8" x14ac:dyDescent="0.25">
      <c r="C48" s="31"/>
      <c r="D48" s="34"/>
      <c r="E48" s="34"/>
      <c r="F48" s="35"/>
      <c r="G48" s="35"/>
    </row>
    <row r="49" spans="2:8" ht="15.75" thickBot="1" x14ac:dyDescent="0.3"/>
    <row r="50" spans="2:8" x14ac:dyDescent="0.25">
      <c r="B50" s="26" t="s">
        <v>34</v>
      </c>
      <c r="C50" s="2"/>
      <c r="D50" s="2" t="s">
        <v>2</v>
      </c>
      <c r="E50" s="3"/>
      <c r="G50" t="s">
        <v>74</v>
      </c>
    </row>
    <row r="51" spans="2:8" x14ac:dyDescent="0.25">
      <c r="B51" s="4"/>
      <c r="C51" s="5"/>
      <c r="D51" s="5" t="s">
        <v>35</v>
      </c>
      <c r="E51" s="6"/>
      <c r="F51" t="s">
        <v>75</v>
      </c>
      <c r="G51" s="50">
        <f>G22</f>
        <v>0</v>
      </c>
    </row>
    <row r="52" spans="2:8" x14ac:dyDescent="0.25">
      <c r="B52" s="4"/>
      <c r="C52" s="17"/>
      <c r="D52" s="17"/>
      <c r="E52" s="6"/>
      <c r="F52" t="s">
        <v>76</v>
      </c>
      <c r="G52" s="50">
        <f>F46</f>
        <v>0</v>
      </c>
    </row>
    <row r="53" spans="2:8" x14ac:dyDescent="0.25">
      <c r="B53" s="4" t="s">
        <v>36</v>
      </c>
      <c r="C53" s="5" t="s">
        <v>37</v>
      </c>
      <c r="D53" s="5" t="s">
        <v>38</v>
      </c>
      <c r="E53" s="6" t="s">
        <v>39</v>
      </c>
      <c r="F53" s="16" t="s">
        <v>88</v>
      </c>
      <c r="G53" s="53">
        <f>G51-G52</f>
        <v>0</v>
      </c>
    </row>
    <row r="54" spans="2:8" x14ac:dyDescent="0.25">
      <c r="B54" s="10">
        <v>45678</v>
      </c>
      <c r="C54" s="11">
        <v>56</v>
      </c>
      <c r="D54" s="5"/>
      <c r="E54" s="27" t="s">
        <v>40</v>
      </c>
    </row>
    <row r="55" spans="2:8" x14ac:dyDescent="0.25">
      <c r="B55" s="4" t="s">
        <v>41</v>
      </c>
      <c r="C55" s="5" t="s">
        <v>42</v>
      </c>
      <c r="D55" s="5" t="s">
        <v>43</v>
      </c>
      <c r="E55" s="6" t="s">
        <v>3</v>
      </c>
      <c r="F55" t="s">
        <v>86</v>
      </c>
      <c r="G55" s="50">
        <f>F22</f>
        <v>0</v>
      </c>
    </row>
    <row r="56" spans="2:8" x14ac:dyDescent="0.25">
      <c r="B56" s="4">
        <v>491</v>
      </c>
      <c r="C56" s="28" t="s">
        <v>59</v>
      </c>
      <c r="D56" s="49">
        <f>G60</f>
        <v>0</v>
      </c>
      <c r="E56" s="29"/>
      <c r="F56" t="s">
        <v>85</v>
      </c>
      <c r="G56" s="50">
        <f>G46</f>
        <v>0</v>
      </c>
    </row>
    <row r="57" spans="2:8" x14ac:dyDescent="0.25">
      <c r="B57" s="4"/>
      <c r="C57" s="5" t="s">
        <v>60</v>
      </c>
      <c r="D57" s="5"/>
      <c r="E57" s="6"/>
      <c r="F57" s="16" t="s">
        <v>87</v>
      </c>
      <c r="G57" s="50">
        <f>G55-G56</f>
        <v>0</v>
      </c>
    </row>
    <row r="58" spans="2:8" ht="15.75" thickBot="1" x14ac:dyDescent="0.3">
      <c r="B58" s="23" t="s">
        <v>44</v>
      </c>
      <c r="C58" s="24"/>
      <c r="D58" s="24"/>
      <c r="E58" s="30" t="s">
        <v>40</v>
      </c>
      <c r="F58" s="51">
        <v>0.02</v>
      </c>
      <c r="G58">
        <f>ROUND(G57*F58,2)</f>
        <v>0</v>
      </c>
    </row>
    <row r="59" spans="2:8" x14ac:dyDescent="0.25">
      <c r="F59" s="16" t="s">
        <v>89</v>
      </c>
      <c r="G59" s="53">
        <f>G58*1.19</f>
        <v>0</v>
      </c>
    </row>
    <row r="60" spans="2:8" x14ac:dyDescent="0.25">
      <c r="F60" t="s">
        <v>78</v>
      </c>
      <c r="G60" s="53">
        <f>G53-G59</f>
        <v>0</v>
      </c>
      <c r="H60" t="s">
        <v>90</v>
      </c>
    </row>
    <row r="61" spans="2:8" x14ac:dyDescent="0.25">
      <c r="F61" s="16" t="s">
        <v>79</v>
      </c>
      <c r="G61" s="50">
        <f>G53-G60</f>
        <v>0</v>
      </c>
      <c r="H61" s="51">
        <v>1.19</v>
      </c>
    </row>
    <row r="62" spans="2:8" x14ac:dyDescent="0.25">
      <c r="G62">
        <f>ROUND(G61/H61,2)</f>
        <v>0</v>
      </c>
      <c r="H62" s="51">
        <v>1</v>
      </c>
    </row>
    <row r="63" spans="2:8" x14ac:dyDescent="0.25">
      <c r="G63" s="61">
        <f>ROUND(G61/H61*H63,2)</f>
        <v>0</v>
      </c>
      <c r="H63" s="51">
        <v>0.19</v>
      </c>
    </row>
    <row r="64" spans="2:8" x14ac:dyDescent="0.25">
      <c r="B64" s="55" t="s">
        <v>80</v>
      </c>
      <c r="C64" s="56" t="s">
        <v>81</v>
      </c>
      <c r="D64" s="55" t="s">
        <v>82</v>
      </c>
      <c r="E64" s="55" t="s">
        <v>83</v>
      </c>
      <c r="F64" s="57">
        <v>0.02</v>
      </c>
    </row>
    <row r="65" spans="2:7" x14ac:dyDescent="0.25">
      <c r="B65" s="55"/>
      <c r="C65" s="58">
        <f>F24</f>
        <v>0</v>
      </c>
      <c r="D65" s="58">
        <f>G47</f>
        <v>0</v>
      </c>
      <c r="E65" s="58">
        <f>C65-D65</f>
        <v>0</v>
      </c>
      <c r="F65" s="55">
        <f>ROUND(E65*F64,2)</f>
        <v>0</v>
      </c>
    </row>
    <row r="68" spans="2:7" x14ac:dyDescent="0.25">
      <c r="C68" s="31" t="s">
        <v>45</v>
      </c>
      <c r="D68" s="32" t="s">
        <v>46</v>
      </c>
      <c r="E68" s="32" t="s">
        <v>47</v>
      </c>
      <c r="F68" s="33" t="s">
        <v>48</v>
      </c>
      <c r="G68" s="33" t="s">
        <v>49</v>
      </c>
    </row>
    <row r="69" spans="2:7" x14ac:dyDescent="0.25">
      <c r="C69" s="31" t="s">
        <v>100</v>
      </c>
      <c r="D69" s="34"/>
      <c r="E69" s="34"/>
      <c r="F69" s="35"/>
      <c r="G69" s="35"/>
    </row>
    <row r="70" spans="2:7" x14ac:dyDescent="0.25">
      <c r="C70" s="31"/>
      <c r="D70" s="34"/>
      <c r="E70" s="34"/>
      <c r="F70" s="35"/>
      <c r="G70" s="35"/>
    </row>
    <row r="71" spans="2:7" x14ac:dyDescent="0.25">
      <c r="C71" s="31"/>
      <c r="D71" s="34"/>
      <c r="E71" s="34"/>
      <c r="F71" s="35"/>
      <c r="G71" s="62"/>
    </row>
    <row r="74" spans="2:7" ht="15.75" thickBot="1" x14ac:dyDescent="0.3">
      <c r="C74" s="36" t="s">
        <v>50</v>
      </c>
      <c r="D74" s="122">
        <v>301</v>
      </c>
      <c r="E74" s="122"/>
      <c r="F74" s="37" t="s">
        <v>51</v>
      </c>
    </row>
    <row r="75" spans="2:7" ht="15.75" thickTop="1" x14ac:dyDescent="0.25">
      <c r="C75" s="38"/>
      <c r="D75" s="39"/>
      <c r="E75" s="40"/>
      <c r="F75" s="41"/>
    </row>
    <row r="76" spans="2:7" x14ac:dyDescent="0.25">
      <c r="C76" s="42"/>
      <c r="D76" s="43"/>
      <c r="E76" s="44"/>
      <c r="F76" s="45"/>
    </row>
    <row r="77" spans="2:7" x14ac:dyDescent="0.25">
      <c r="C77" s="42"/>
      <c r="D77" s="46"/>
      <c r="E77" s="44"/>
      <c r="F77" s="47"/>
    </row>
    <row r="80" spans="2:7" ht="15.75" thickBot="1" x14ac:dyDescent="0.3">
      <c r="C80" s="36" t="s">
        <v>50</v>
      </c>
      <c r="D80" s="122">
        <v>302</v>
      </c>
      <c r="E80" s="122"/>
      <c r="F80" s="37" t="s">
        <v>51</v>
      </c>
    </row>
    <row r="81" spans="3:6" ht="15.75" thickTop="1" x14ac:dyDescent="0.25">
      <c r="C81" s="38"/>
      <c r="D81" s="39"/>
      <c r="E81" s="40"/>
      <c r="F81" s="41"/>
    </row>
    <row r="82" spans="3:6" x14ac:dyDescent="0.25">
      <c r="C82" s="42"/>
      <c r="D82" s="43"/>
      <c r="E82" s="44"/>
      <c r="F82" s="45"/>
    </row>
    <row r="83" spans="3:6" x14ac:dyDescent="0.25">
      <c r="C83" s="42"/>
      <c r="D83" s="46"/>
      <c r="E83" s="44"/>
      <c r="F83" s="47"/>
    </row>
    <row r="86" spans="3:6" ht="15.75" thickBot="1" x14ac:dyDescent="0.3">
      <c r="C86" s="36" t="s">
        <v>50</v>
      </c>
      <c r="D86" s="122">
        <v>305</v>
      </c>
      <c r="E86" s="122"/>
      <c r="F86" s="37" t="s">
        <v>51</v>
      </c>
    </row>
    <row r="87" spans="3:6" ht="15.75" thickTop="1" x14ac:dyDescent="0.25">
      <c r="C87" s="38"/>
      <c r="D87" s="39"/>
      <c r="E87" s="40"/>
      <c r="F87" s="41"/>
    </row>
    <row r="88" spans="3:6" x14ac:dyDescent="0.25">
      <c r="C88" s="42"/>
      <c r="D88" s="43"/>
      <c r="E88" s="44"/>
      <c r="F88" s="45"/>
    </row>
    <row r="89" spans="3:6" x14ac:dyDescent="0.25">
      <c r="C89" s="42"/>
      <c r="D89" s="46"/>
      <c r="E89" s="44"/>
      <c r="F89" s="47"/>
    </row>
    <row r="92" spans="3:6" ht="15.75" thickBot="1" x14ac:dyDescent="0.3">
      <c r="C92" s="36" t="s">
        <v>50</v>
      </c>
      <c r="D92" s="122">
        <v>308</v>
      </c>
      <c r="E92" s="122"/>
      <c r="F92" s="37" t="s">
        <v>51</v>
      </c>
    </row>
    <row r="93" spans="3:6" ht="15.75" thickTop="1" x14ac:dyDescent="0.25">
      <c r="C93" s="38"/>
      <c r="D93" s="39"/>
      <c r="E93" s="40"/>
      <c r="F93" s="41"/>
    </row>
    <row r="94" spans="3:6" x14ac:dyDescent="0.25">
      <c r="C94" s="42"/>
      <c r="D94" s="43"/>
      <c r="E94" s="44"/>
      <c r="F94" s="45"/>
    </row>
    <row r="95" spans="3:6" x14ac:dyDescent="0.25">
      <c r="C95" s="42"/>
      <c r="D95" s="46"/>
      <c r="E95" s="44"/>
      <c r="F95" s="47"/>
    </row>
    <row r="98" spans="3:6" ht="15.75" thickBot="1" x14ac:dyDescent="0.3">
      <c r="C98" s="36" t="s">
        <v>50</v>
      </c>
      <c r="D98" s="122">
        <v>131</v>
      </c>
      <c r="E98" s="122"/>
      <c r="F98" s="37" t="s">
        <v>51</v>
      </c>
    </row>
    <row r="99" spans="3:6" ht="15.75" thickTop="1" x14ac:dyDescent="0.25">
      <c r="C99" s="38"/>
      <c r="D99" s="39"/>
      <c r="E99" s="40"/>
      <c r="F99" s="41"/>
    </row>
    <row r="100" spans="3:6" x14ac:dyDescent="0.25">
      <c r="C100" s="42"/>
      <c r="D100" s="43"/>
      <c r="E100" s="44"/>
      <c r="F100" s="45"/>
    </row>
    <row r="101" spans="3:6" x14ac:dyDescent="0.25">
      <c r="C101" s="42"/>
      <c r="D101" s="46"/>
      <c r="E101" s="44"/>
      <c r="F101" s="47"/>
    </row>
    <row r="104" spans="3:6" ht="15.75" thickBot="1" x14ac:dyDescent="0.3">
      <c r="C104" s="36" t="s">
        <v>50</v>
      </c>
      <c r="D104" s="122">
        <v>141</v>
      </c>
      <c r="E104" s="122"/>
      <c r="F104" s="37" t="s">
        <v>51</v>
      </c>
    </row>
    <row r="105" spans="3:6" ht="15.75" thickTop="1" x14ac:dyDescent="0.25">
      <c r="C105" s="38"/>
      <c r="D105" s="39"/>
      <c r="E105" s="40"/>
      <c r="F105" s="41"/>
    </row>
    <row r="106" spans="3:6" x14ac:dyDescent="0.25">
      <c r="C106" s="42"/>
      <c r="D106" s="43"/>
      <c r="E106" s="44"/>
      <c r="F106" s="45"/>
    </row>
    <row r="107" spans="3:6" x14ac:dyDescent="0.25">
      <c r="C107" s="42"/>
      <c r="D107" s="46"/>
      <c r="E107" s="44"/>
      <c r="F107" s="47"/>
    </row>
    <row r="110" spans="3:6" ht="15.75" thickBot="1" x14ac:dyDescent="0.3">
      <c r="C110" s="36" t="s">
        <v>50</v>
      </c>
      <c r="D110" s="122">
        <v>171</v>
      </c>
      <c r="E110" s="122"/>
      <c r="F110" s="37" t="s">
        <v>51</v>
      </c>
    </row>
    <row r="111" spans="3:6" ht="15.75" thickTop="1" x14ac:dyDescent="0.25">
      <c r="C111" s="38"/>
      <c r="D111" s="39"/>
      <c r="E111" s="40"/>
      <c r="F111" s="41"/>
    </row>
    <row r="112" spans="3:6" x14ac:dyDescent="0.25">
      <c r="C112" s="42"/>
      <c r="D112" s="43"/>
      <c r="E112" s="44"/>
      <c r="F112" s="45"/>
    </row>
    <row r="113" spans="1:6" x14ac:dyDescent="0.25">
      <c r="C113" s="42"/>
      <c r="D113" s="46"/>
      <c r="E113" s="44"/>
      <c r="F113" s="46"/>
    </row>
    <row r="115" spans="1:6" x14ac:dyDescent="0.25">
      <c r="A115" t="s">
        <v>94</v>
      </c>
      <c r="C115" t="s">
        <v>91</v>
      </c>
    </row>
    <row r="116" spans="1:6" x14ac:dyDescent="0.25">
      <c r="C116">
        <v>14</v>
      </c>
      <c r="D116" s="51">
        <v>0.02</v>
      </c>
      <c r="E116">
        <v>30</v>
      </c>
      <c r="F116">
        <v>360</v>
      </c>
    </row>
    <row r="118" spans="1:6" x14ac:dyDescent="0.25">
      <c r="C118" s="59">
        <f>D116*F116/(E116-C116)</f>
        <v>0.45</v>
      </c>
      <c r="D118" s="55" t="str">
        <f ca="1">_xlfn.FORMULATEXT(C118)</f>
        <v>=D116*F116/(E116-C116)</v>
      </c>
      <c r="E118" s="55"/>
      <c r="F118" s="55"/>
    </row>
    <row r="119" spans="1:6" x14ac:dyDescent="0.25">
      <c r="C119" t="s">
        <v>96</v>
      </c>
    </row>
    <row r="121" spans="1:6" x14ac:dyDescent="0.25">
      <c r="C121" t="s">
        <v>92</v>
      </c>
    </row>
    <row r="122" spans="1:6" x14ac:dyDescent="0.25">
      <c r="C122" s="50"/>
      <c r="D122" t="s">
        <v>93</v>
      </c>
    </row>
    <row r="123" spans="1:6" x14ac:dyDescent="0.25">
      <c r="C123" s="50"/>
      <c r="D123" t="s">
        <v>77</v>
      </c>
    </row>
    <row r="125" spans="1:6" x14ac:dyDescent="0.25">
      <c r="C125" s="60"/>
      <c r="D125" t="e">
        <f ca="1">_xlfn.FORMULATEXT(C125)</f>
        <v>#N/A</v>
      </c>
    </row>
    <row r="126" spans="1:6" x14ac:dyDescent="0.25">
      <c r="C126" t="s">
        <v>95</v>
      </c>
    </row>
    <row r="128" spans="1:6" x14ac:dyDescent="0.25">
      <c r="C128" s="54" t="s">
        <v>97</v>
      </c>
      <c r="D128" s="54"/>
      <c r="E128" s="54"/>
      <c r="F128" s="54"/>
    </row>
  </sheetData>
  <mergeCells count="12">
    <mergeCell ref="D104:E104"/>
    <mergeCell ref="D110:E110"/>
    <mergeCell ref="B1:H1"/>
    <mergeCell ref="D74:E74"/>
    <mergeCell ref="D80:E80"/>
    <mergeCell ref="D86:E86"/>
    <mergeCell ref="D92:E92"/>
    <mergeCell ref="D98:E98"/>
    <mergeCell ref="F16:G16"/>
    <mergeCell ref="F17:G17"/>
    <mergeCell ref="F40:G40"/>
    <mergeCell ref="F41:G41"/>
  </mergeCells>
  <pageMargins left="0.70866141732283472" right="0.70866141732283472" top="0.78740157480314965" bottom="0.78740157480314965" header="0.31496062992125984" footer="0.31496062992125984"/>
  <pageSetup paperSize="9" scale="3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5"/>
  <sheetViews>
    <sheetView workbookViewId="0"/>
  </sheetViews>
  <sheetFormatPr baseColWidth="10" defaultRowHeight="15" x14ac:dyDescent="0.25"/>
  <cols>
    <col min="2" max="2" width="17" customWidth="1"/>
    <col min="4" max="4" width="18.140625" customWidth="1"/>
    <col min="6" max="6" width="14.7109375" customWidth="1"/>
    <col min="8" max="8" width="19.42578125" customWidth="1"/>
    <col min="258" max="258" width="17" customWidth="1"/>
    <col min="260" max="260" width="18.140625" customWidth="1"/>
    <col min="262" max="262" width="14.7109375" customWidth="1"/>
    <col min="264" max="264" width="19.42578125" customWidth="1"/>
    <col min="514" max="514" width="17" customWidth="1"/>
    <col min="516" max="516" width="18.140625" customWidth="1"/>
    <col min="518" max="518" width="14.7109375" customWidth="1"/>
    <col min="520" max="520" width="19.42578125" customWidth="1"/>
    <col min="770" max="770" width="17" customWidth="1"/>
    <col min="772" max="772" width="18.140625" customWidth="1"/>
    <col min="774" max="774" width="14.7109375" customWidth="1"/>
    <col min="776" max="776" width="19.42578125" customWidth="1"/>
    <col min="1026" max="1026" width="17" customWidth="1"/>
    <col min="1028" max="1028" width="18.140625" customWidth="1"/>
    <col min="1030" max="1030" width="14.7109375" customWidth="1"/>
    <col min="1032" max="1032" width="19.42578125" customWidth="1"/>
    <col min="1282" max="1282" width="17" customWidth="1"/>
    <col min="1284" max="1284" width="18.140625" customWidth="1"/>
    <col min="1286" max="1286" width="14.7109375" customWidth="1"/>
    <col min="1288" max="1288" width="19.42578125" customWidth="1"/>
    <col min="1538" max="1538" width="17" customWidth="1"/>
    <col min="1540" max="1540" width="18.140625" customWidth="1"/>
    <col min="1542" max="1542" width="14.7109375" customWidth="1"/>
    <col min="1544" max="1544" width="19.42578125" customWidth="1"/>
    <col min="1794" max="1794" width="17" customWidth="1"/>
    <col min="1796" max="1796" width="18.140625" customWidth="1"/>
    <col min="1798" max="1798" width="14.7109375" customWidth="1"/>
    <col min="1800" max="1800" width="19.42578125" customWidth="1"/>
    <col min="2050" max="2050" width="17" customWidth="1"/>
    <col min="2052" max="2052" width="18.140625" customWidth="1"/>
    <col min="2054" max="2054" width="14.7109375" customWidth="1"/>
    <col min="2056" max="2056" width="19.42578125" customWidth="1"/>
    <col min="2306" max="2306" width="17" customWidth="1"/>
    <col min="2308" max="2308" width="18.140625" customWidth="1"/>
    <col min="2310" max="2310" width="14.7109375" customWidth="1"/>
    <col min="2312" max="2312" width="19.42578125" customWidth="1"/>
    <col min="2562" max="2562" width="17" customWidth="1"/>
    <col min="2564" max="2564" width="18.140625" customWidth="1"/>
    <col min="2566" max="2566" width="14.7109375" customWidth="1"/>
    <col min="2568" max="2568" width="19.42578125" customWidth="1"/>
    <col min="2818" max="2818" width="17" customWidth="1"/>
    <col min="2820" max="2820" width="18.140625" customWidth="1"/>
    <col min="2822" max="2822" width="14.7109375" customWidth="1"/>
    <col min="2824" max="2824" width="19.42578125" customWidth="1"/>
    <col min="3074" max="3074" width="17" customWidth="1"/>
    <col min="3076" max="3076" width="18.140625" customWidth="1"/>
    <col min="3078" max="3078" width="14.7109375" customWidth="1"/>
    <col min="3080" max="3080" width="19.42578125" customWidth="1"/>
    <col min="3330" max="3330" width="17" customWidth="1"/>
    <col min="3332" max="3332" width="18.140625" customWidth="1"/>
    <col min="3334" max="3334" width="14.7109375" customWidth="1"/>
    <col min="3336" max="3336" width="19.42578125" customWidth="1"/>
    <col min="3586" max="3586" width="17" customWidth="1"/>
    <col min="3588" max="3588" width="18.140625" customWidth="1"/>
    <col min="3590" max="3590" width="14.7109375" customWidth="1"/>
    <col min="3592" max="3592" width="19.42578125" customWidth="1"/>
    <col min="3842" max="3842" width="17" customWidth="1"/>
    <col min="3844" max="3844" width="18.140625" customWidth="1"/>
    <col min="3846" max="3846" width="14.7109375" customWidth="1"/>
    <col min="3848" max="3848" width="19.42578125" customWidth="1"/>
    <col min="4098" max="4098" width="17" customWidth="1"/>
    <col min="4100" max="4100" width="18.140625" customWidth="1"/>
    <col min="4102" max="4102" width="14.7109375" customWidth="1"/>
    <col min="4104" max="4104" width="19.42578125" customWidth="1"/>
    <col min="4354" max="4354" width="17" customWidth="1"/>
    <col min="4356" max="4356" width="18.140625" customWidth="1"/>
    <col min="4358" max="4358" width="14.7109375" customWidth="1"/>
    <col min="4360" max="4360" width="19.42578125" customWidth="1"/>
    <col min="4610" max="4610" width="17" customWidth="1"/>
    <col min="4612" max="4612" width="18.140625" customWidth="1"/>
    <col min="4614" max="4614" width="14.7109375" customWidth="1"/>
    <col min="4616" max="4616" width="19.42578125" customWidth="1"/>
    <col min="4866" max="4866" width="17" customWidth="1"/>
    <col min="4868" max="4868" width="18.140625" customWidth="1"/>
    <col min="4870" max="4870" width="14.7109375" customWidth="1"/>
    <col min="4872" max="4872" width="19.42578125" customWidth="1"/>
    <col min="5122" max="5122" width="17" customWidth="1"/>
    <col min="5124" max="5124" width="18.140625" customWidth="1"/>
    <col min="5126" max="5126" width="14.7109375" customWidth="1"/>
    <col min="5128" max="5128" width="19.42578125" customWidth="1"/>
    <col min="5378" max="5378" width="17" customWidth="1"/>
    <col min="5380" max="5380" width="18.140625" customWidth="1"/>
    <col min="5382" max="5382" width="14.7109375" customWidth="1"/>
    <col min="5384" max="5384" width="19.42578125" customWidth="1"/>
    <col min="5634" max="5634" width="17" customWidth="1"/>
    <col min="5636" max="5636" width="18.140625" customWidth="1"/>
    <col min="5638" max="5638" width="14.7109375" customWidth="1"/>
    <col min="5640" max="5640" width="19.42578125" customWidth="1"/>
    <col min="5890" max="5890" width="17" customWidth="1"/>
    <col min="5892" max="5892" width="18.140625" customWidth="1"/>
    <col min="5894" max="5894" width="14.7109375" customWidth="1"/>
    <col min="5896" max="5896" width="19.42578125" customWidth="1"/>
    <col min="6146" max="6146" width="17" customWidth="1"/>
    <col min="6148" max="6148" width="18.140625" customWidth="1"/>
    <col min="6150" max="6150" width="14.7109375" customWidth="1"/>
    <col min="6152" max="6152" width="19.42578125" customWidth="1"/>
    <col min="6402" max="6402" width="17" customWidth="1"/>
    <col min="6404" max="6404" width="18.140625" customWidth="1"/>
    <col min="6406" max="6406" width="14.7109375" customWidth="1"/>
    <col min="6408" max="6408" width="19.42578125" customWidth="1"/>
    <col min="6658" max="6658" width="17" customWidth="1"/>
    <col min="6660" max="6660" width="18.140625" customWidth="1"/>
    <col min="6662" max="6662" width="14.7109375" customWidth="1"/>
    <col min="6664" max="6664" width="19.42578125" customWidth="1"/>
    <col min="6914" max="6914" width="17" customWidth="1"/>
    <col min="6916" max="6916" width="18.140625" customWidth="1"/>
    <col min="6918" max="6918" width="14.7109375" customWidth="1"/>
    <col min="6920" max="6920" width="19.42578125" customWidth="1"/>
    <col min="7170" max="7170" width="17" customWidth="1"/>
    <col min="7172" max="7172" width="18.140625" customWidth="1"/>
    <col min="7174" max="7174" width="14.7109375" customWidth="1"/>
    <col min="7176" max="7176" width="19.42578125" customWidth="1"/>
    <col min="7426" max="7426" width="17" customWidth="1"/>
    <col min="7428" max="7428" width="18.140625" customWidth="1"/>
    <col min="7430" max="7430" width="14.7109375" customWidth="1"/>
    <col min="7432" max="7432" width="19.42578125" customWidth="1"/>
    <col min="7682" max="7682" width="17" customWidth="1"/>
    <col min="7684" max="7684" width="18.140625" customWidth="1"/>
    <col min="7686" max="7686" width="14.7109375" customWidth="1"/>
    <col min="7688" max="7688" width="19.42578125" customWidth="1"/>
    <col min="7938" max="7938" width="17" customWidth="1"/>
    <col min="7940" max="7940" width="18.140625" customWidth="1"/>
    <col min="7942" max="7942" width="14.7109375" customWidth="1"/>
    <col min="7944" max="7944" width="19.42578125" customWidth="1"/>
    <col min="8194" max="8194" width="17" customWidth="1"/>
    <col min="8196" max="8196" width="18.140625" customWidth="1"/>
    <col min="8198" max="8198" width="14.7109375" customWidth="1"/>
    <col min="8200" max="8200" width="19.42578125" customWidth="1"/>
    <col min="8450" max="8450" width="17" customWidth="1"/>
    <col min="8452" max="8452" width="18.140625" customWidth="1"/>
    <col min="8454" max="8454" width="14.7109375" customWidth="1"/>
    <col min="8456" max="8456" width="19.42578125" customWidth="1"/>
    <col min="8706" max="8706" width="17" customWidth="1"/>
    <col min="8708" max="8708" width="18.140625" customWidth="1"/>
    <col min="8710" max="8710" width="14.7109375" customWidth="1"/>
    <col min="8712" max="8712" width="19.42578125" customWidth="1"/>
    <col min="8962" max="8962" width="17" customWidth="1"/>
    <col min="8964" max="8964" width="18.140625" customWidth="1"/>
    <col min="8966" max="8966" width="14.7109375" customWidth="1"/>
    <col min="8968" max="8968" width="19.42578125" customWidth="1"/>
    <col min="9218" max="9218" width="17" customWidth="1"/>
    <col min="9220" max="9220" width="18.140625" customWidth="1"/>
    <col min="9222" max="9222" width="14.7109375" customWidth="1"/>
    <col min="9224" max="9224" width="19.42578125" customWidth="1"/>
    <col min="9474" max="9474" width="17" customWidth="1"/>
    <col min="9476" max="9476" width="18.140625" customWidth="1"/>
    <col min="9478" max="9478" width="14.7109375" customWidth="1"/>
    <col min="9480" max="9480" width="19.42578125" customWidth="1"/>
    <col min="9730" max="9730" width="17" customWidth="1"/>
    <col min="9732" max="9732" width="18.140625" customWidth="1"/>
    <col min="9734" max="9734" width="14.7109375" customWidth="1"/>
    <col min="9736" max="9736" width="19.42578125" customWidth="1"/>
    <col min="9986" max="9986" width="17" customWidth="1"/>
    <col min="9988" max="9988" width="18.140625" customWidth="1"/>
    <col min="9990" max="9990" width="14.7109375" customWidth="1"/>
    <col min="9992" max="9992" width="19.42578125" customWidth="1"/>
    <col min="10242" max="10242" width="17" customWidth="1"/>
    <col min="10244" max="10244" width="18.140625" customWidth="1"/>
    <col min="10246" max="10246" width="14.7109375" customWidth="1"/>
    <col min="10248" max="10248" width="19.42578125" customWidth="1"/>
    <col min="10498" max="10498" width="17" customWidth="1"/>
    <col min="10500" max="10500" width="18.140625" customWidth="1"/>
    <col min="10502" max="10502" width="14.7109375" customWidth="1"/>
    <col min="10504" max="10504" width="19.42578125" customWidth="1"/>
    <col min="10754" max="10754" width="17" customWidth="1"/>
    <col min="10756" max="10756" width="18.140625" customWidth="1"/>
    <col min="10758" max="10758" width="14.7109375" customWidth="1"/>
    <col min="10760" max="10760" width="19.42578125" customWidth="1"/>
    <col min="11010" max="11010" width="17" customWidth="1"/>
    <col min="11012" max="11012" width="18.140625" customWidth="1"/>
    <col min="11014" max="11014" width="14.7109375" customWidth="1"/>
    <col min="11016" max="11016" width="19.42578125" customWidth="1"/>
    <col min="11266" max="11266" width="17" customWidth="1"/>
    <col min="11268" max="11268" width="18.140625" customWidth="1"/>
    <col min="11270" max="11270" width="14.7109375" customWidth="1"/>
    <col min="11272" max="11272" width="19.42578125" customWidth="1"/>
    <col min="11522" max="11522" width="17" customWidth="1"/>
    <col min="11524" max="11524" width="18.140625" customWidth="1"/>
    <col min="11526" max="11526" width="14.7109375" customWidth="1"/>
    <col min="11528" max="11528" width="19.42578125" customWidth="1"/>
    <col min="11778" max="11778" width="17" customWidth="1"/>
    <col min="11780" max="11780" width="18.140625" customWidth="1"/>
    <col min="11782" max="11782" width="14.7109375" customWidth="1"/>
    <col min="11784" max="11784" width="19.42578125" customWidth="1"/>
    <col min="12034" max="12034" width="17" customWidth="1"/>
    <col min="12036" max="12036" width="18.140625" customWidth="1"/>
    <col min="12038" max="12038" width="14.7109375" customWidth="1"/>
    <col min="12040" max="12040" width="19.42578125" customWidth="1"/>
    <col min="12290" max="12290" width="17" customWidth="1"/>
    <col min="12292" max="12292" width="18.140625" customWidth="1"/>
    <col min="12294" max="12294" width="14.7109375" customWidth="1"/>
    <col min="12296" max="12296" width="19.42578125" customWidth="1"/>
    <col min="12546" max="12546" width="17" customWidth="1"/>
    <col min="12548" max="12548" width="18.140625" customWidth="1"/>
    <col min="12550" max="12550" width="14.7109375" customWidth="1"/>
    <col min="12552" max="12552" width="19.42578125" customWidth="1"/>
    <col min="12802" max="12802" width="17" customWidth="1"/>
    <col min="12804" max="12804" width="18.140625" customWidth="1"/>
    <col min="12806" max="12806" width="14.7109375" customWidth="1"/>
    <col min="12808" max="12808" width="19.42578125" customWidth="1"/>
    <col min="13058" max="13058" width="17" customWidth="1"/>
    <col min="13060" max="13060" width="18.140625" customWidth="1"/>
    <col min="13062" max="13062" width="14.7109375" customWidth="1"/>
    <col min="13064" max="13064" width="19.42578125" customWidth="1"/>
    <col min="13314" max="13314" width="17" customWidth="1"/>
    <col min="13316" max="13316" width="18.140625" customWidth="1"/>
    <col min="13318" max="13318" width="14.7109375" customWidth="1"/>
    <col min="13320" max="13320" width="19.42578125" customWidth="1"/>
    <col min="13570" max="13570" width="17" customWidth="1"/>
    <col min="13572" max="13572" width="18.140625" customWidth="1"/>
    <col min="13574" max="13574" width="14.7109375" customWidth="1"/>
    <col min="13576" max="13576" width="19.42578125" customWidth="1"/>
    <col min="13826" max="13826" width="17" customWidth="1"/>
    <col min="13828" max="13828" width="18.140625" customWidth="1"/>
    <col min="13830" max="13830" width="14.7109375" customWidth="1"/>
    <col min="13832" max="13832" width="19.42578125" customWidth="1"/>
    <col min="14082" max="14082" width="17" customWidth="1"/>
    <col min="14084" max="14084" width="18.140625" customWidth="1"/>
    <col min="14086" max="14086" width="14.7109375" customWidth="1"/>
    <col min="14088" max="14088" width="19.42578125" customWidth="1"/>
    <col min="14338" max="14338" width="17" customWidth="1"/>
    <col min="14340" max="14340" width="18.140625" customWidth="1"/>
    <col min="14342" max="14342" width="14.7109375" customWidth="1"/>
    <col min="14344" max="14344" width="19.42578125" customWidth="1"/>
    <col min="14594" max="14594" width="17" customWidth="1"/>
    <col min="14596" max="14596" width="18.140625" customWidth="1"/>
    <col min="14598" max="14598" width="14.7109375" customWidth="1"/>
    <col min="14600" max="14600" width="19.42578125" customWidth="1"/>
    <col min="14850" max="14850" width="17" customWidth="1"/>
    <col min="14852" max="14852" width="18.140625" customWidth="1"/>
    <col min="14854" max="14854" width="14.7109375" customWidth="1"/>
    <col min="14856" max="14856" width="19.42578125" customWidth="1"/>
    <col min="15106" max="15106" width="17" customWidth="1"/>
    <col min="15108" max="15108" width="18.140625" customWidth="1"/>
    <col min="15110" max="15110" width="14.7109375" customWidth="1"/>
    <col min="15112" max="15112" width="19.42578125" customWidth="1"/>
    <col min="15362" max="15362" width="17" customWidth="1"/>
    <col min="15364" max="15364" width="18.140625" customWidth="1"/>
    <col min="15366" max="15366" width="14.7109375" customWidth="1"/>
    <col min="15368" max="15368" width="19.42578125" customWidth="1"/>
    <col min="15618" max="15618" width="17" customWidth="1"/>
    <col min="15620" max="15620" width="18.140625" customWidth="1"/>
    <col min="15622" max="15622" width="14.7109375" customWidth="1"/>
    <col min="15624" max="15624" width="19.42578125" customWidth="1"/>
    <col min="15874" max="15874" width="17" customWidth="1"/>
    <col min="15876" max="15876" width="18.140625" customWidth="1"/>
    <col min="15878" max="15878" width="14.7109375" customWidth="1"/>
    <col min="15880" max="15880" width="19.42578125" customWidth="1"/>
    <col min="16130" max="16130" width="17" customWidth="1"/>
    <col min="16132" max="16132" width="18.140625" customWidth="1"/>
    <col min="16134" max="16134" width="14.7109375" customWidth="1"/>
    <col min="16136" max="16136" width="19.42578125" customWidth="1"/>
  </cols>
  <sheetData>
    <row r="2" spans="1:8" ht="15.75" thickBot="1" x14ac:dyDescent="0.3"/>
    <row r="3" spans="1:8" ht="15.75" thickTop="1" x14ac:dyDescent="0.25">
      <c r="A3" s="68">
        <v>21</v>
      </c>
      <c r="B3" s="69" t="s">
        <v>101</v>
      </c>
      <c r="C3" s="70">
        <v>31</v>
      </c>
      <c r="D3" s="71" t="s">
        <v>102</v>
      </c>
      <c r="E3" s="72">
        <v>33</v>
      </c>
      <c r="F3" s="73" t="s">
        <v>103</v>
      </c>
      <c r="G3" s="74">
        <v>34</v>
      </c>
      <c r="H3" s="75" t="s">
        <v>104</v>
      </c>
    </row>
    <row r="4" spans="1:8" ht="25.5" x14ac:dyDescent="0.25">
      <c r="A4" s="76">
        <v>370</v>
      </c>
      <c r="B4" s="77" t="s">
        <v>105</v>
      </c>
      <c r="C4" s="78">
        <v>60</v>
      </c>
      <c r="D4" s="79" t="s">
        <v>106</v>
      </c>
      <c r="E4" s="80">
        <v>82</v>
      </c>
      <c r="F4" s="81" t="s">
        <v>107</v>
      </c>
      <c r="G4" s="82">
        <v>101</v>
      </c>
      <c r="H4" s="83" t="s">
        <v>108</v>
      </c>
    </row>
    <row r="5" spans="1:8" ht="25.5" x14ac:dyDescent="0.25">
      <c r="A5" s="78">
        <v>113</v>
      </c>
      <c r="B5" s="77" t="s">
        <v>109</v>
      </c>
      <c r="C5" s="78">
        <v>117</v>
      </c>
      <c r="D5" s="79" t="s">
        <v>110</v>
      </c>
      <c r="E5" s="80">
        <v>131</v>
      </c>
      <c r="F5" s="81" t="s">
        <v>111</v>
      </c>
      <c r="G5" s="82">
        <v>141</v>
      </c>
      <c r="H5" s="83" t="s">
        <v>112</v>
      </c>
    </row>
    <row r="6" spans="1:8" x14ac:dyDescent="0.25">
      <c r="A6" s="78">
        <v>143</v>
      </c>
      <c r="B6" s="77" t="s">
        <v>113</v>
      </c>
      <c r="C6" s="78">
        <v>144</v>
      </c>
      <c r="D6" s="79" t="s">
        <v>114</v>
      </c>
      <c r="E6" s="80">
        <v>151</v>
      </c>
      <c r="F6" s="81" t="s">
        <v>115</v>
      </c>
      <c r="G6" s="82">
        <v>161</v>
      </c>
      <c r="H6" s="83" t="s">
        <v>116</v>
      </c>
    </row>
    <row r="7" spans="1:8" x14ac:dyDescent="0.25">
      <c r="A7" s="78">
        <v>162</v>
      </c>
      <c r="B7" s="77" t="s">
        <v>117</v>
      </c>
      <c r="C7" s="78">
        <v>171</v>
      </c>
      <c r="D7" s="79" t="s">
        <v>118</v>
      </c>
      <c r="E7" s="80">
        <v>181</v>
      </c>
      <c r="F7" s="81" t="s">
        <v>119</v>
      </c>
      <c r="G7" s="82">
        <v>184</v>
      </c>
      <c r="H7" s="83" t="s">
        <v>120</v>
      </c>
    </row>
    <row r="8" spans="1:8" ht="25.5" x14ac:dyDescent="0.25">
      <c r="A8" s="78">
        <v>191</v>
      </c>
      <c r="B8" s="77" t="s">
        <v>121</v>
      </c>
      <c r="C8" s="78">
        <v>192</v>
      </c>
      <c r="D8" s="79" t="s">
        <v>122</v>
      </c>
      <c r="E8" s="80">
        <v>194</v>
      </c>
      <c r="F8" s="81" t="s">
        <v>123</v>
      </c>
      <c r="G8" s="82">
        <v>195</v>
      </c>
      <c r="H8" s="83" t="s">
        <v>124</v>
      </c>
    </row>
    <row r="9" spans="1:8" x14ac:dyDescent="0.25">
      <c r="A9" s="78">
        <v>210</v>
      </c>
      <c r="B9" s="77" t="s">
        <v>125</v>
      </c>
      <c r="C9" s="78">
        <v>242</v>
      </c>
      <c r="D9" s="79" t="s">
        <v>126</v>
      </c>
      <c r="E9" s="80">
        <v>260</v>
      </c>
      <c r="F9" s="81" t="s">
        <v>127</v>
      </c>
      <c r="G9" s="82">
        <v>301</v>
      </c>
      <c r="H9" s="83" t="s">
        <v>128</v>
      </c>
    </row>
    <row r="10" spans="1:8" ht="25.5" x14ac:dyDescent="0.25">
      <c r="A10" s="78">
        <v>302</v>
      </c>
      <c r="B10" s="77" t="s">
        <v>129</v>
      </c>
      <c r="C10" s="78">
        <v>305</v>
      </c>
      <c r="D10" s="79" t="s">
        <v>130</v>
      </c>
      <c r="E10" s="80">
        <v>306</v>
      </c>
      <c r="F10" s="81" t="s">
        <v>131</v>
      </c>
      <c r="G10" s="82">
        <v>307</v>
      </c>
      <c r="H10" s="83" t="s">
        <v>132</v>
      </c>
    </row>
    <row r="11" spans="1:8" x14ac:dyDescent="0.25">
      <c r="A11" s="78">
        <v>308</v>
      </c>
      <c r="B11" s="77" t="s">
        <v>133</v>
      </c>
      <c r="C11" s="78">
        <v>391</v>
      </c>
      <c r="D11" s="79" t="s">
        <v>134</v>
      </c>
      <c r="E11" s="80">
        <v>401</v>
      </c>
      <c r="F11" s="81" t="s">
        <v>135</v>
      </c>
      <c r="G11" s="82">
        <v>402</v>
      </c>
      <c r="H11" s="83" t="s">
        <v>136</v>
      </c>
    </row>
    <row r="12" spans="1:8" ht="25.5" x14ac:dyDescent="0.25">
      <c r="A12" s="78">
        <v>404</v>
      </c>
      <c r="B12" s="77" t="s">
        <v>137</v>
      </c>
      <c r="C12" s="78">
        <v>407</v>
      </c>
      <c r="D12" s="79" t="s">
        <v>138</v>
      </c>
      <c r="E12" s="80">
        <v>410</v>
      </c>
      <c r="F12" s="81" t="s">
        <v>139</v>
      </c>
      <c r="G12" s="82">
        <v>422</v>
      </c>
      <c r="H12" s="83" t="s">
        <v>140</v>
      </c>
    </row>
    <row r="13" spans="1:8" ht="25.5" x14ac:dyDescent="0.25">
      <c r="A13" s="78">
        <v>426</v>
      </c>
      <c r="B13" s="77" t="s">
        <v>141</v>
      </c>
      <c r="C13" s="78">
        <v>430</v>
      </c>
      <c r="D13" s="79" t="s">
        <v>142</v>
      </c>
      <c r="E13" s="80">
        <v>440</v>
      </c>
      <c r="F13" s="81" t="s">
        <v>143</v>
      </c>
      <c r="G13" s="82">
        <v>450</v>
      </c>
      <c r="H13" s="83" t="s">
        <v>144</v>
      </c>
    </row>
    <row r="14" spans="1:8" x14ac:dyDescent="0.25">
      <c r="A14" s="78">
        <v>461</v>
      </c>
      <c r="B14" s="77" t="s">
        <v>145</v>
      </c>
      <c r="C14" s="78">
        <v>462</v>
      </c>
      <c r="D14" s="79" t="s">
        <v>146</v>
      </c>
      <c r="E14" s="80">
        <v>463</v>
      </c>
      <c r="F14" s="81" t="s">
        <v>147</v>
      </c>
      <c r="G14" s="82">
        <v>471</v>
      </c>
      <c r="H14" s="83" t="s">
        <v>148</v>
      </c>
    </row>
    <row r="15" spans="1:8" ht="25.5" x14ac:dyDescent="0.25">
      <c r="A15" s="78">
        <v>481</v>
      </c>
      <c r="B15" s="77" t="s">
        <v>149</v>
      </c>
      <c r="C15" s="78">
        <v>482</v>
      </c>
      <c r="D15" s="79" t="s">
        <v>150</v>
      </c>
      <c r="E15" s="80">
        <v>486</v>
      </c>
      <c r="F15" s="81" t="s">
        <v>151</v>
      </c>
      <c r="G15" s="82">
        <v>491</v>
      </c>
      <c r="H15" s="83" t="s">
        <v>152</v>
      </c>
    </row>
    <row r="16" spans="1:8" ht="25.5" x14ac:dyDescent="0.25">
      <c r="A16" s="78">
        <v>801</v>
      </c>
      <c r="B16" s="77" t="s">
        <v>153</v>
      </c>
      <c r="C16" s="78">
        <v>805</v>
      </c>
      <c r="D16" s="79" t="s">
        <v>154</v>
      </c>
      <c r="E16" s="80">
        <v>806</v>
      </c>
      <c r="F16" s="81" t="s">
        <v>155</v>
      </c>
      <c r="G16" s="82">
        <v>807</v>
      </c>
      <c r="H16" s="83" t="s">
        <v>156</v>
      </c>
    </row>
    <row r="17" spans="1:8" ht="25.5" x14ac:dyDescent="0.25">
      <c r="A17" s="78">
        <v>808</v>
      </c>
      <c r="B17" s="77" t="s">
        <v>157</v>
      </c>
      <c r="C17" s="78">
        <v>881</v>
      </c>
      <c r="D17" s="79" t="s">
        <v>158</v>
      </c>
      <c r="E17" s="80">
        <v>882</v>
      </c>
      <c r="F17" s="81" t="s">
        <v>159</v>
      </c>
      <c r="G17" s="82">
        <v>871</v>
      </c>
      <c r="H17" s="83" t="s">
        <v>160</v>
      </c>
    </row>
    <row r="18" spans="1:8" ht="15.75" thickBot="1" x14ac:dyDescent="0.3">
      <c r="A18" s="84">
        <v>872</v>
      </c>
      <c r="B18" s="85" t="s">
        <v>161</v>
      </c>
      <c r="C18" s="86">
        <v>910</v>
      </c>
      <c r="D18" s="87" t="s">
        <v>162</v>
      </c>
      <c r="E18" s="88">
        <v>930</v>
      </c>
      <c r="F18" s="89" t="s">
        <v>163</v>
      </c>
      <c r="G18" s="90">
        <v>940</v>
      </c>
      <c r="H18" s="91" t="s">
        <v>164</v>
      </c>
    </row>
    <row r="19" spans="1:8" ht="15.75" thickTop="1" x14ac:dyDescent="0.25"/>
    <row r="20" spans="1:8" x14ac:dyDescent="0.25">
      <c r="A20" s="92">
        <v>60</v>
      </c>
      <c r="B20" s="93" t="s">
        <v>165</v>
      </c>
      <c r="C20" s="92">
        <v>61</v>
      </c>
      <c r="D20" s="94" t="s">
        <v>166</v>
      </c>
      <c r="F20" s="127" t="s">
        <v>191</v>
      </c>
      <c r="G20" s="127"/>
    </row>
    <row r="21" spans="1:8" x14ac:dyDescent="0.25">
      <c r="A21" s="92">
        <v>141</v>
      </c>
      <c r="B21" s="93" t="s">
        <v>165</v>
      </c>
      <c r="C21" s="92">
        <v>140</v>
      </c>
      <c r="F21" s="116">
        <v>8730</v>
      </c>
      <c r="G21" s="116" t="s">
        <v>192</v>
      </c>
    </row>
    <row r="22" spans="1:8" x14ac:dyDescent="0.25">
      <c r="A22" s="92">
        <v>181</v>
      </c>
      <c r="B22" s="93" t="s">
        <v>165</v>
      </c>
      <c r="C22" s="92">
        <v>180</v>
      </c>
      <c r="F22" s="116" t="s">
        <v>193</v>
      </c>
      <c r="G22" s="116" t="s">
        <v>194</v>
      </c>
    </row>
    <row r="23" spans="1:8" x14ac:dyDescent="0.25">
      <c r="A23" s="92">
        <v>211</v>
      </c>
      <c r="B23" s="93" t="s">
        <v>165</v>
      </c>
      <c r="C23" s="92">
        <v>210</v>
      </c>
    </row>
    <row r="24" spans="1:8" x14ac:dyDescent="0.25">
      <c r="A24" s="92">
        <v>391</v>
      </c>
      <c r="B24" s="93" t="s">
        <v>165</v>
      </c>
      <c r="C24" s="92">
        <v>390</v>
      </c>
    </row>
    <row r="25" spans="1:8" x14ac:dyDescent="0.25">
      <c r="A25" s="92">
        <v>491</v>
      </c>
      <c r="B25" s="93" t="s">
        <v>165</v>
      </c>
      <c r="C25" s="92">
        <v>490</v>
      </c>
    </row>
  </sheetData>
  <mergeCells count="1">
    <mergeCell ref="F20:G20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t="s">
        <v>52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Standard</vt:lpstr>
      <vt:lpstr>Warenwert</vt:lpstr>
      <vt:lpstr>Kontenrahmen</vt:lpstr>
      <vt:lpstr>NR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cp:lastPrinted>2017-08-19T15:46:42Z</cp:lastPrinted>
  <dcterms:created xsi:type="dcterms:W3CDTF">2017-07-28T09:30:15Z</dcterms:created>
  <dcterms:modified xsi:type="dcterms:W3CDTF">2017-08-19T15:51:10Z</dcterms:modified>
</cp:coreProperties>
</file>