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12795"/>
  </bookViews>
  <sheets>
    <sheet name="Aufgabe" sheetId="2" r:id="rId1"/>
    <sheet name="Kontonummern" sheetId="3" r:id="rId2"/>
    <sheet name="L" sheetId="1" state="hidden" r:id="rId3"/>
  </sheets>
  <calcPr calcId="125725"/>
</workbook>
</file>

<file path=xl/calcChain.xml><?xml version="1.0" encoding="utf-8"?>
<calcChain xmlns="http://schemas.openxmlformats.org/spreadsheetml/2006/main">
  <c r="B70" i="1"/>
  <c r="B70" i="2"/>
  <c r="B52" i="1"/>
  <c r="D44" i="2"/>
  <c r="C44"/>
  <c r="I23"/>
  <c r="B23" i="1"/>
  <c r="I90" i="2"/>
  <c r="D84"/>
  <c r="C84"/>
  <c r="D73"/>
  <c r="C73"/>
  <c r="D44" i="1"/>
  <c r="E44"/>
  <c r="F44"/>
  <c r="C44"/>
  <c r="F70"/>
  <c r="E71"/>
  <c r="E70"/>
  <c r="F42"/>
  <c r="F41"/>
  <c r="E41"/>
  <c r="G83" i="2"/>
  <c r="G82"/>
  <c r="G71"/>
  <c r="G42"/>
  <c r="I77"/>
  <c r="F53"/>
  <c r="B41"/>
  <c r="H24"/>
  <c r="H53" s="1"/>
  <c r="F13"/>
  <c r="L77" i="1"/>
  <c r="E61"/>
  <c r="C61"/>
  <c r="H57"/>
  <c r="F56"/>
  <c r="H56" s="1"/>
  <c r="B61" s="1"/>
  <c r="D61" s="1"/>
  <c r="F61" s="1"/>
  <c r="B64" s="1"/>
  <c r="E56"/>
  <c r="F53"/>
  <c r="B41"/>
  <c r="G32"/>
  <c r="H28"/>
  <c r="F27"/>
  <c r="E27"/>
  <c r="D27"/>
  <c r="G27" s="1"/>
  <c r="G56" s="1"/>
  <c r="C27"/>
  <c r="C56" s="1"/>
  <c r="H24"/>
  <c r="H53" s="1"/>
  <c r="F13"/>
  <c r="I52" i="2" l="1"/>
  <c r="I64"/>
  <c r="I35"/>
  <c r="G72"/>
  <c r="G43"/>
  <c r="C64" i="1"/>
  <c r="H27"/>
  <c r="B32" s="1"/>
  <c r="M92"/>
  <c r="B53" l="1"/>
  <c r="D32"/>
  <c r="F32" s="1"/>
  <c r="F64"/>
  <c r="I87" i="2" l="1"/>
  <c r="I86"/>
  <c r="I76"/>
  <c r="L74" i="1"/>
  <c r="B35"/>
  <c r="L76" l="1"/>
  <c r="L78" s="1"/>
  <c r="L75"/>
  <c r="C35"/>
  <c r="F35"/>
  <c r="H76" l="1"/>
  <c r="L79"/>
  <c r="L80" s="1"/>
  <c r="H77" s="1"/>
  <c r="L90" l="1"/>
  <c r="L91" s="1"/>
  <c r="L92" s="1"/>
  <c r="H90" s="1"/>
  <c r="E81"/>
  <c r="L81"/>
  <c r="F81"/>
  <c r="L83" l="1"/>
  <c r="E82" s="1"/>
  <c r="H86" s="1"/>
  <c r="H87" s="1"/>
  <c r="L82"/>
  <c r="E83" s="1"/>
</calcChain>
</file>

<file path=xl/sharedStrings.xml><?xml version="1.0" encoding="utf-8"?>
<sst xmlns="http://schemas.openxmlformats.org/spreadsheetml/2006/main" count="259" uniqueCount="144">
  <si>
    <t>Aufgabe</t>
  </si>
  <si>
    <t>Situation:</t>
  </si>
  <si>
    <t>Wir - Möbius KG - haben einen Kundenauftrag abgewickelt.</t>
  </si>
  <si>
    <t>Kundendaten:</t>
  </si>
  <si>
    <t>Name</t>
  </si>
  <si>
    <t>Kdrab</t>
  </si>
  <si>
    <t>Frachtpauschale:</t>
  </si>
  <si>
    <t>Positionsdaten</t>
  </si>
  <si>
    <t>Artikel</t>
  </si>
  <si>
    <t>M254</t>
  </si>
  <si>
    <t>Bezeichnung</t>
  </si>
  <si>
    <t>Schrank</t>
  </si>
  <si>
    <t>Listenstückpreis:</t>
  </si>
  <si>
    <t>Menge:</t>
  </si>
  <si>
    <t>Artikelstamm</t>
  </si>
  <si>
    <t>Artikel:</t>
  </si>
  <si>
    <t>Rabstaffel</t>
  </si>
  <si>
    <t>a) Erstellen Sie die Rechnung für diesen Sachverhalt und den Buchungssatz</t>
  </si>
  <si>
    <t>Möbius KG</t>
  </si>
  <si>
    <t xml:space="preserve">Möbelgroßhandlung </t>
  </si>
  <si>
    <t>Schatztruhe e.K.</t>
  </si>
  <si>
    <t>Rund ums Haus</t>
  </si>
  <si>
    <t>Rechnung</t>
  </si>
  <si>
    <t>Nr.:</t>
  </si>
  <si>
    <t>Rgdatum:</t>
  </si>
  <si>
    <t>Pos.</t>
  </si>
  <si>
    <t>Artikelnr</t>
  </si>
  <si>
    <t>Menge</t>
  </si>
  <si>
    <t>Bezeich</t>
  </si>
  <si>
    <t>EP</t>
  </si>
  <si>
    <t>Rabatt</t>
  </si>
  <si>
    <t>Poswert</t>
  </si>
  <si>
    <t>Warenwert</t>
  </si>
  <si>
    <t>Autragswertrabatt</t>
  </si>
  <si>
    <t>Wwert II</t>
  </si>
  <si>
    <t>Kdrabatt</t>
  </si>
  <si>
    <t>Wwert III</t>
  </si>
  <si>
    <t>Fra.-pauschale</t>
  </si>
  <si>
    <t>Versicherung</t>
  </si>
  <si>
    <t>Rgwert I</t>
  </si>
  <si>
    <t>Rechnungsendwert</t>
  </si>
  <si>
    <t>Zahlungsziel:</t>
  </si>
  <si>
    <r>
      <t xml:space="preserve">8 Tage 3% Skonto 30 Tage netto v. </t>
    </r>
    <r>
      <rPr>
        <sz val="11"/>
        <color rgb="FFFF0000"/>
        <rFont val="Calibri"/>
        <family val="2"/>
        <scheme val="minor"/>
      </rPr>
      <t>Warenwert</t>
    </r>
  </si>
  <si>
    <t>Belegnr</t>
  </si>
  <si>
    <t>Sollkto</t>
  </si>
  <si>
    <t>Habenkto</t>
  </si>
  <si>
    <t>Soll €</t>
  </si>
  <si>
    <t>Haben €</t>
  </si>
  <si>
    <t>Erstellen Sie den notwendigen Beleg und den Buchungssatz</t>
  </si>
  <si>
    <t>GS-Datum:</t>
  </si>
  <si>
    <t>Rücknahme wg. schwerwiegender Mängel</t>
  </si>
  <si>
    <t>Fracht</t>
  </si>
  <si>
    <t>Den Endbetrag schreiben wir Ihrem Konto gut!</t>
  </si>
  <si>
    <t>NR:</t>
  </si>
  <si>
    <t>Warenwert OP</t>
  </si>
  <si>
    <t>c) Wir gehen davon aus, dass der Kunde den OP mit Skontoabzug bezahlen wird.</t>
  </si>
  <si>
    <t>Sko Warenwert</t>
  </si>
  <si>
    <t>ca) Berechnen Sie den OP:</t>
  </si>
  <si>
    <t>cc) Erstellen Sie für die beschriebene erwartete Zahlung den Buchungssatz</t>
  </si>
  <si>
    <t>Zahlung netto</t>
  </si>
  <si>
    <t>MwSt</t>
  </si>
  <si>
    <t>Ktoauszug 26</t>
  </si>
  <si>
    <t>Diff</t>
  </si>
  <si>
    <t>d) Berechnen Sie den gesamten Umsatzsteuerkorrekturbetrag</t>
  </si>
  <si>
    <t>db) Die Umsatzsteuerschuld</t>
  </si>
  <si>
    <t>e) Berechnen Sie den buchhalterischen Stückverkaufspreis für die verbleibende Menge</t>
  </si>
  <si>
    <t>cb) Berechnen Sie den zu erwartenden Zahlungsbetrag</t>
  </si>
  <si>
    <t>Nebenrechnungen</t>
  </si>
  <si>
    <t>b) Leider sind 7 Schränke irreparabel defekt ausgeliefert worden- erstellen Sie daher die notwendige Gutschrift</t>
  </si>
  <si>
    <t>gerundet/getippt</t>
  </si>
  <si>
    <t xml:space="preserve">Zahleneingaben: </t>
  </si>
  <si>
    <t>Name:</t>
  </si>
  <si>
    <t>-</t>
  </si>
  <si>
    <t>Grundstücke</t>
  </si>
  <si>
    <t>Techn. Anlagen</t>
  </si>
  <si>
    <t>BGA</t>
  </si>
  <si>
    <t>Fuhrpark</t>
  </si>
  <si>
    <t>GWG(0371 GWG SP)</t>
  </si>
  <si>
    <t>EK</t>
  </si>
  <si>
    <t>Verbl. gegenüber Kreditinstituten</t>
  </si>
  <si>
    <t>Ford. aus L.u.L</t>
  </si>
  <si>
    <t>sonstige Forderungen</t>
  </si>
  <si>
    <t>SV-Beitrags-vorauszahlungen</t>
  </si>
  <si>
    <t>Kreditinstitut</t>
  </si>
  <si>
    <t>VSt</t>
  </si>
  <si>
    <t>EUSt</t>
  </si>
  <si>
    <t>VSt. aus ig-Erwerb</t>
  </si>
  <si>
    <t>Kasse</t>
  </si>
  <si>
    <t>Privatentnahme</t>
  </si>
  <si>
    <t>Privateinlage</t>
  </si>
  <si>
    <t>Verbl. a. LuL</t>
  </si>
  <si>
    <t>Ust</t>
  </si>
  <si>
    <t>USt aus ig-Erwerb</t>
  </si>
  <si>
    <t>Verbl. aus Steuern</t>
  </si>
  <si>
    <t>Verbl. im Rahmen der soz. Sicherheit</t>
  </si>
  <si>
    <t>Sonst. Verbl.</t>
  </si>
  <si>
    <t>Verbindl. aus Vermögensbildung</t>
  </si>
  <si>
    <t>Zinsaufwendungen</t>
  </si>
  <si>
    <t>Zinserträge</t>
  </si>
  <si>
    <t>Wareneingang (Inland)</t>
  </si>
  <si>
    <t>Warenbezugskosten</t>
  </si>
  <si>
    <t>Rücksendungen a.d.Lieferer</t>
  </si>
  <si>
    <t>Nachlässe des Lieferers</t>
  </si>
  <si>
    <t>Liefererboni</t>
  </si>
  <si>
    <t>Liefererskonti</t>
  </si>
  <si>
    <t>Löhne</t>
  </si>
  <si>
    <t>Gehälter</t>
  </si>
  <si>
    <t>Gesetzl. soz. Aufwand</t>
  </si>
  <si>
    <t>vL</t>
  </si>
  <si>
    <t>Mieten, Pachten, Leasing</t>
  </si>
  <si>
    <t>Kfz-Steuer</t>
  </si>
  <si>
    <t>Versicherungen</t>
  </si>
  <si>
    <t>Energie, Betriebsstoffe</t>
  </si>
  <si>
    <t>Werbe-Reisekosten</t>
  </si>
  <si>
    <t>Provisionen</t>
  </si>
  <si>
    <t>Verpackungsmaterial</t>
  </si>
  <si>
    <t>Ausgangsfrachen</t>
  </si>
  <si>
    <t>Gewährleistungen</t>
  </si>
  <si>
    <t>Instandhaltung</t>
  </si>
  <si>
    <t>Bürobedarf</t>
  </si>
  <si>
    <t>Porto, Telefon, Telefax</t>
  </si>
  <si>
    <t>Kosten des Geldverkehrs</t>
  </si>
  <si>
    <t>Abschreibung auf Sachanlagen</t>
  </si>
  <si>
    <t>Warenverkauf (Inland)</t>
  </si>
  <si>
    <t>Rücksendungen vom Kd.</t>
  </si>
  <si>
    <t>Nachlässe an Kd.</t>
  </si>
  <si>
    <t>Kundenboni</t>
  </si>
  <si>
    <t>Kundenskonti</t>
  </si>
  <si>
    <t>Warenverkauf ig-Lieferung</t>
  </si>
  <si>
    <t>Warenverkauf Drittland</t>
  </si>
  <si>
    <t>Warenentnahme</t>
  </si>
  <si>
    <t>Provisionserträge</t>
  </si>
  <si>
    <t>EBK</t>
  </si>
  <si>
    <t>G+V</t>
  </si>
  <si>
    <t>SBK</t>
  </si>
  <si>
    <t>bei den Belegen muss die letzte Zeile - bei den Buchungssätze jeder €-Betrag - getippt o. gerundet eingeben werden!</t>
  </si>
  <si>
    <t>b) Leider sind 7 Schränke irreparabel defektausgeliefert worden - erstellen Sie daher die notwendige GS/RGKorr.</t>
  </si>
  <si>
    <t>GS/RGKorr.</t>
  </si>
  <si>
    <t>GS/RGKorr-Endwert</t>
  </si>
  <si>
    <t>Warenbestand lt. Inv.</t>
  </si>
  <si>
    <t>nach BilRUG</t>
  </si>
  <si>
    <t>Mieterträge</t>
  </si>
  <si>
    <t>=</t>
  </si>
  <si>
    <t>i.d.R.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</si>
</sst>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0\ &quot;Stk.&quot;"/>
    <numFmt numFmtId="165" formatCode="0%\ &quot;Mwst.&quot;"/>
    <numFmt numFmtId="166" formatCode="000"/>
    <numFmt numFmtId="167" formatCode="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theme="3" tint="0.39994506668294322"/>
      </right>
      <top style="thick">
        <color indexed="12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 style="thick">
        <color indexed="11"/>
      </top>
      <bottom style="thin">
        <color indexed="64"/>
      </bottom>
      <diagonal/>
    </border>
    <border>
      <left/>
      <right style="thick">
        <color rgb="FF00B050"/>
      </right>
      <top style="thick">
        <color indexed="11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/>
      <right style="thick">
        <color rgb="FFFFFF00"/>
      </right>
      <top style="thick">
        <color indexed="13"/>
      </top>
      <bottom style="thin">
        <color indexed="64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n">
        <color indexed="64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theme="1"/>
      </bottom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/>
      <bottom/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/>
      <right style="thick">
        <color theme="3" tint="0.39994506668294322"/>
      </right>
      <top/>
      <bottom style="thick">
        <color indexed="12"/>
      </bottom>
      <diagonal/>
    </border>
    <border>
      <left style="thick">
        <color theme="3" tint="0.39994506668294322"/>
      </left>
      <right style="thin">
        <color indexed="64"/>
      </right>
      <top/>
      <bottom style="thick">
        <color indexed="11"/>
      </bottom>
      <diagonal/>
    </border>
    <border>
      <left/>
      <right style="thick">
        <color rgb="FF00B050"/>
      </right>
      <top style="thin">
        <color indexed="64"/>
      </top>
      <bottom style="thick">
        <color indexed="11"/>
      </bottom>
      <diagonal/>
    </border>
    <border>
      <left style="thick">
        <color rgb="FF00B050"/>
      </left>
      <right style="thin">
        <color indexed="64"/>
      </right>
      <top/>
      <bottom style="thick">
        <color indexed="13"/>
      </bottom>
      <diagonal/>
    </border>
    <border>
      <left/>
      <right style="thick">
        <color rgb="FFFFFF00"/>
      </right>
      <top style="thin">
        <color indexed="64"/>
      </top>
      <bottom style="thick">
        <color indexed="1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4">
    <xf numFmtId="0" fontId="0" fillId="0" borderId="0" xfId="0"/>
    <xf numFmtId="9" fontId="0" fillId="0" borderId="0" xfId="0" applyNumberFormat="1"/>
    <xf numFmtId="44" fontId="0" fillId="0" borderId="0" xfId="1" applyFont="1"/>
    <xf numFmtId="164" fontId="0" fillId="0" borderId="0" xfId="0" applyNumberFormat="1"/>
    <xf numFmtId="0" fontId="0" fillId="2" borderId="1" xfId="0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4" xfId="0" applyBorder="1" applyProtection="1">
      <protection hidden="1"/>
    </xf>
    <xf numFmtId="0" fontId="0" fillId="2" borderId="4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14" fontId="0" fillId="0" borderId="5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3" applyFont="1" applyBorder="1" applyProtection="1">
      <protection hidden="1"/>
    </xf>
    <xf numFmtId="9" fontId="0" fillId="0" borderId="0" xfId="2" applyFont="1" applyBorder="1" applyProtection="1">
      <protection hidden="1"/>
    </xf>
    <xf numFmtId="44" fontId="0" fillId="0" borderId="5" xfId="3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9" fontId="0" fillId="0" borderId="0" xfId="3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4" borderId="9" xfId="0" applyFill="1" applyBorder="1"/>
    <xf numFmtId="166" fontId="0" fillId="0" borderId="9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5" borderId="4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0" fillId="7" borderId="9" xfId="0" applyFill="1" applyBorder="1"/>
    <xf numFmtId="44" fontId="0" fillId="0" borderId="0" xfId="0" applyNumberFormat="1"/>
    <xf numFmtId="0" fontId="0" fillId="8" borderId="9" xfId="0" applyFill="1" applyBorder="1"/>
    <xf numFmtId="4" fontId="0" fillId="0" borderId="9" xfId="0" applyNumberFormat="1" applyBorder="1" applyAlignment="1" applyProtection="1">
      <alignment horizontal="center"/>
      <protection locked="0"/>
    </xf>
    <xf numFmtId="4" fontId="0" fillId="0" borderId="0" xfId="0" applyNumberFormat="1"/>
    <xf numFmtId="166" fontId="0" fillId="9" borderId="9" xfId="0" applyNumberFormat="1" applyFill="1" applyBorder="1" applyProtection="1">
      <protection locked="0"/>
    </xf>
    <xf numFmtId="4" fontId="0" fillId="9" borderId="9" xfId="0" applyNumberFormat="1" applyFill="1" applyBorder="1" applyProtection="1">
      <protection locked="0"/>
    </xf>
    <xf numFmtId="4" fontId="0" fillId="9" borderId="9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quotePrefix="1" applyProtection="1">
      <protection hidden="1"/>
    </xf>
    <xf numFmtId="0" fontId="6" fillId="0" borderId="0" xfId="0" quotePrefix="1" applyFont="1" applyProtection="1">
      <protection hidden="1"/>
    </xf>
    <xf numFmtId="9" fontId="0" fillId="0" borderId="0" xfId="0" applyNumberFormat="1" applyProtection="1">
      <protection hidden="1"/>
    </xf>
    <xf numFmtId="44" fontId="0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9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0" fillId="4" borderId="9" xfId="0" applyFill="1" applyBorder="1" applyProtection="1">
      <protection hidden="1"/>
    </xf>
    <xf numFmtId="0" fontId="0" fillId="7" borderId="9" xfId="0" applyFill="1" applyBorder="1" applyProtection="1">
      <protection hidden="1"/>
    </xf>
    <xf numFmtId="4" fontId="0" fillId="0" borderId="0" xfId="0" applyNumberFormat="1" applyProtection="1">
      <protection hidden="1"/>
    </xf>
    <xf numFmtId="0" fontId="0" fillId="9" borderId="1" xfId="0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0" fillId="9" borderId="0" xfId="0" applyFill="1" applyBorder="1" applyProtection="1">
      <protection locked="0"/>
    </xf>
    <xf numFmtId="44" fontId="0" fillId="9" borderId="0" xfId="3" applyFont="1" applyFill="1" applyBorder="1" applyProtection="1">
      <protection locked="0"/>
    </xf>
    <xf numFmtId="9" fontId="0" fillId="9" borderId="0" xfId="2" applyFont="1" applyFill="1" applyBorder="1" applyProtection="1">
      <protection locked="0"/>
    </xf>
    <xf numFmtId="44" fontId="0" fillId="9" borderId="5" xfId="3" applyFont="1" applyFill="1" applyBorder="1" applyProtection="1">
      <protection locked="0"/>
    </xf>
    <xf numFmtId="44" fontId="0" fillId="9" borderId="4" xfId="0" applyNumberFormat="1" applyFill="1" applyBorder="1" applyProtection="1">
      <protection locked="0"/>
    </xf>
    <xf numFmtId="9" fontId="0" fillId="9" borderId="0" xfId="3" applyNumberFormat="1" applyFont="1" applyFill="1" applyBorder="1" applyProtection="1">
      <protection locked="0"/>
    </xf>
    <xf numFmtId="44" fontId="0" fillId="9" borderId="0" xfId="0" applyNumberFormat="1" applyFill="1" applyBorder="1" applyProtection="1">
      <protection locked="0"/>
    </xf>
    <xf numFmtId="44" fontId="0" fillId="9" borderId="0" xfId="0" applyNumberFormat="1" applyFill="1" applyProtection="1">
      <protection locked="0"/>
    </xf>
    <xf numFmtId="44" fontId="0" fillId="9" borderId="0" xfId="1" applyFont="1" applyFill="1" applyProtection="1">
      <protection locked="0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4" xfId="0" applyFill="1" applyBorder="1" applyProtection="1">
      <protection hidden="1"/>
    </xf>
    <xf numFmtId="164" fontId="0" fillId="9" borderId="0" xfId="0" applyNumberFormat="1" applyFill="1" applyProtection="1">
      <protection locked="0"/>
    </xf>
    <xf numFmtId="0" fontId="7" fillId="0" borderId="0" xfId="0" applyFont="1" applyProtection="1">
      <protection hidden="1"/>
    </xf>
    <xf numFmtId="44" fontId="0" fillId="0" borderId="0" xfId="0" applyNumberFormat="1" applyFill="1" applyBorder="1" applyProtection="1">
      <protection hidden="1"/>
    </xf>
    <xf numFmtId="44" fontId="0" fillId="0" borderId="4" xfId="0" applyNumberFormat="1" applyBorder="1" applyProtection="1">
      <protection locked="0"/>
    </xf>
    <xf numFmtId="9" fontId="0" fillId="0" borderId="0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8" borderId="9" xfId="0" applyFill="1" applyBorder="1" applyAlignment="1" applyProtection="1">
      <alignment horizontal="center"/>
      <protection hidden="1"/>
    </xf>
    <xf numFmtId="166" fontId="8" fillId="0" borderId="10" xfId="0" applyNumberFormat="1" applyFont="1" applyBorder="1" applyAlignment="1">
      <alignment horizontal="center" vertical="top" wrapText="1"/>
    </xf>
    <xf numFmtId="166" fontId="8" fillId="2" borderId="11" xfId="0" applyNumberFormat="1" applyFont="1" applyFill="1" applyBorder="1" applyAlignment="1">
      <alignment vertical="top" wrapText="1"/>
    </xf>
    <xf numFmtId="166" fontId="8" fillId="0" borderId="12" xfId="0" applyNumberFormat="1" applyFont="1" applyBorder="1" applyAlignment="1">
      <alignment horizontal="center" vertical="top" wrapText="1"/>
    </xf>
    <xf numFmtId="166" fontId="8" fillId="0" borderId="13" xfId="0" applyNumberFormat="1" applyFont="1" applyBorder="1" applyAlignment="1">
      <alignment horizontal="center" vertical="top" wrapText="1"/>
    </xf>
    <xf numFmtId="166" fontId="8" fillId="2" borderId="14" xfId="0" applyNumberFormat="1" applyFont="1" applyFill="1" applyBorder="1" applyAlignment="1">
      <alignment vertical="top" wrapText="1"/>
    </xf>
    <xf numFmtId="166" fontId="8" fillId="0" borderId="15" xfId="0" applyNumberFormat="1" applyFont="1" applyBorder="1" applyAlignment="1">
      <alignment horizontal="center" vertical="top" wrapText="1"/>
    </xf>
    <xf numFmtId="166" fontId="8" fillId="0" borderId="16" xfId="0" applyNumberFormat="1" applyFont="1" applyBorder="1" applyAlignment="1">
      <alignment horizontal="center" vertical="top" wrapText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44" fontId="0" fillId="9" borderId="6" xfId="0" applyNumberFormat="1" applyFill="1" applyBorder="1" applyAlignment="1" applyProtection="1">
      <alignment horizontal="center"/>
      <protection locked="0"/>
    </xf>
    <xf numFmtId="44" fontId="0" fillId="9" borderId="8" xfId="0" applyNumberFormat="1" applyFill="1" applyBorder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/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0" fontId="2" fillId="0" borderId="0" xfId="0" applyFont="1"/>
    <xf numFmtId="166" fontId="8" fillId="2" borderId="17" xfId="0" applyNumberFormat="1" applyFont="1" applyFill="1" applyBorder="1" applyAlignment="1">
      <alignment vertical="top" wrapText="1"/>
    </xf>
    <xf numFmtId="166" fontId="8" fillId="0" borderId="18" xfId="0" applyNumberFormat="1" applyFont="1" applyBorder="1" applyAlignment="1">
      <alignment horizontal="center" vertical="top" wrapText="1"/>
    </xf>
    <xf numFmtId="166" fontId="8" fillId="2" borderId="19" xfId="0" applyNumberFormat="1" applyFont="1" applyFill="1" applyBorder="1" applyAlignment="1">
      <alignment vertical="top" wrapText="1"/>
    </xf>
    <xf numFmtId="166" fontId="8" fillId="0" borderId="20" xfId="0" applyNumberFormat="1" applyFont="1" applyBorder="1" applyAlignment="1">
      <alignment horizontal="center" vertical="top" wrapText="1"/>
    </xf>
    <xf numFmtId="166" fontId="8" fillId="2" borderId="21" xfId="0" applyNumberFormat="1" applyFont="1" applyFill="1" applyBorder="1" applyAlignment="1">
      <alignment vertical="top" wrapText="1"/>
    </xf>
    <xf numFmtId="167" fontId="8" fillId="0" borderId="13" xfId="0" applyNumberFormat="1" applyFont="1" applyBorder="1" applyAlignment="1">
      <alignment horizontal="center" vertical="top" wrapText="1"/>
    </xf>
    <xf numFmtId="166" fontId="8" fillId="2" borderId="22" xfId="0" applyNumberFormat="1" applyFont="1" applyFill="1" applyBorder="1" applyAlignment="1">
      <alignment vertical="top" wrapText="1"/>
    </xf>
    <xf numFmtId="166" fontId="8" fillId="0" borderId="23" xfId="0" applyNumberFormat="1" applyFont="1" applyBorder="1" applyAlignment="1">
      <alignment horizontal="center" vertical="top" wrapText="1"/>
    </xf>
    <xf numFmtId="166" fontId="8" fillId="2" borderId="24" xfId="0" applyNumberFormat="1" applyFont="1" applyFill="1" applyBorder="1" applyAlignment="1">
      <alignment vertical="top" wrapText="1"/>
    </xf>
    <xf numFmtId="166" fontId="8" fillId="0" borderId="25" xfId="0" applyNumberFormat="1" applyFont="1" applyBorder="1" applyAlignment="1">
      <alignment horizontal="center" vertical="top" wrapText="1"/>
    </xf>
    <xf numFmtId="166" fontId="8" fillId="2" borderId="26" xfId="0" applyNumberFormat="1" applyFont="1" applyFill="1" applyBorder="1" applyAlignment="1">
      <alignment vertical="top" wrapText="1"/>
    </xf>
    <xf numFmtId="166" fontId="8" fillId="2" borderId="27" xfId="0" applyNumberFormat="1" applyFont="1" applyFill="1" applyBorder="1" applyAlignment="1">
      <alignment vertical="top" wrapText="1"/>
    </xf>
    <xf numFmtId="166" fontId="8" fillId="2" borderId="28" xfId="0" applyNumberFormat="1" applyFont="1" applyFill="1" applyBorder="1" applyAlignment="1">
      <alignment vertical="top" wrapText="1"/>
    </xf>
    <xf numFmtId="166" fontId="8" fillId="0" borderId="29" xfId="0" applyNumberFormat="1" applyFont="1" applyBorder="1" applyAlignment="1">
      <alignment horizontal="center" vertical="top" wrapText="1"/>
    </xf>
    <xf numFmtId="166" fontId="8" fillId="2" borderId="30" xfId="0" applyNumberFormat="1" applyFont="1" applyFill="1" applyBorder="1" applyAlignment="1">
      <alignment vertical="top" wrapText="1"/>
    </xf>
    <xf numFmtId="166" fontId="8" fillId="0" borderId="31" xfId="0" applyNumberFormat="1" applyFont="1" applyFill="1" applyBorder="1" applyAlignment="1">
      <alignment horizontal="center" vertical="top" wrapText="1"/>
    </xf>
    <xf numFmtId="166" fontId="8" fillId="2" borderId="32" xfId="0" applyNumberFormat="1" applyFont="1" applyFill="1" applyBorder="1" applyAlignment="1">
      <alignment vertical="top" wrapText="1"/>
    </xf>
    <xf numFmtId="166" fontId="8" fillId="2" borderId="33" xfId="0" applyNumberFormat="1" applyFont="1" applyFill="1" applyBorder="1" applyAlignment="1">
      <alignment vertical="top" wrapText="1"/>
    </xf>
    <xf numFmtId="166" fontId="8" fillId="2" borderId="34" xfId="0" applyNumberFormat="1" applyFont="1" applyFill="1" applyBorder="1" applyAlignment="1">
      <alignment vertical="top" wrapText="1"/>
    </xf>
    <xf numFmtId="166" fontId="8" fillId="0" borderId="35" xfId="0" applyNumberFormat="1" applyFont="1" applyBorder="1" applyAlignment="1">
      <alignment horizontal="center" vertical="top" wrapText="1"/>
    </xf>
    <xf numFmtId="166" fontId="8" fillId="2" borderId="36" xfId="0" applyNumberFormat="1" applyFont="1" applyFill="1" applyBorder="1" applyAlignment="1">
      <alignment vertical="top" wrapText="1"/>
    </xf>
    <xf numFmtId="166" fontId="8" fillId="0" borderId="37" xfId="0" applyNumberFormat="1" applyFont="1" applyBorder="1" applyAlignment="1">
      <alignment horizontal="center" vertical="top" wrapText="1"/>
    </xf>
    <xf numFmtId="166" fontId="8" fillId="2" borderId="38" xfId="0" applyNumberFormat="1" applyFont="1" applyFill="1" applyBorder="1" applyAlignment="1">
      <alignment vertical="top" wrapText="1"/>
    </xf>
    <xf numFmtId="166" fontId="8" fillId="0" borderId="0" xfId="0" applyNumberFormat="1" applyFont="1" applyFill="1" applyBorder="1" applyAlignment="1">
      <alignment horizontal="center" vertical="top" wrapText="1"/>
    </xf>
    <xf numFmtId="166" fontId="8" fillId="2" borderId="0" xfId="0" quotePrefix="1" applyNumberFormat="1" applyFont="1" applyFill="1" applyBorder="1" applyAlignment="1">
      <alignment vertical="top" wrapText="1"/>
    </xf>
    <xf numFmtId="166" fontId="8" fillId="2" borderId="0" xfId="0" applyNumberFormat="1" applyFont="1" applyFill="1" applyBorder="1" applyAlignment="1">
      <alignment vertical="top" wrapText="1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466011</xdr:colOff>
      <xdr:row>19</xdr:row>
      <xdr:rowOff>114300</xdr:rowOff>
    </xdr:from>
    <xdr:to>
      <xdr:col>7</xdr:col>
      <xdr:colOff>304800</xdr:colOff>
      <xdr:row>22</xdr:row>
      <xdr:rowOff>95250</xdr:rowOff>
    </xdr:to>
    <xdr:pic>
      <xdr:nvPicPr>
        <xdr:cNvPr id="4" name="Picture 21" descr="D:\office2k\Clipart\standard\stddir1\BD05091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011" y="3743325"/>
          <a:ext cx="60078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390525</xdr:colOff>
      <xdr:row>48</xdr:row>
      <xdr:rowOff>161925</xdr:rowOff>
    </xdr:from>
    <xdr:to>
      <xdr:col>7</xdr:col>
      <xdr:colOff>229314</xdr:colOff>
      <xdr:row>51</xdr:row>
      <xdr:rowOff>142875</xdr:rowOff>
    </xdr:to>
    <xdr:pic>
      <xdr:nvPicPr>
        <xdr:cNvPr id="5" name="Picture 21" descr="D:\office2k\Clipart\standard\stddir1\BD05091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9363075"/>
          <a:ext cx="60078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19</xdr:row>
      <xdr:rowOff>9525</xdr:rowOff>
    </xdr:from>
    <xdr:to>
      <xdr:col>12</xdr:col>
      <xdr:colOff>476250</xdr:colOff>
      <xdr:row>22</xdr:row>
      <xdr:rowOff>76200</xdr:rowOff>
    </xdr:to>
    <xdr:pic>
      <xdr:nvPicPr>
        <xdr:cNvPr id="2" name="Picture 1" descr="D:\office2k\Clipart\standard\stddir1\BD0504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9225" y="3638550"/>
          <a:ext cx="476250" cy="638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48</xdr:row>
      <xdr:rowOff>9525</xdr:rowOff>
    </xdr:from>
    <xdr:to>
      <xdr:col>12</xdr:col>
      <xdr:colOff>476250</xdr:colOff>
      <xdr:row>51</xdr:row>
      <xdr:rowOff>85725</xdr:rowOff>
    </xdr:to>
    <xdr:pic>
      <xdr:nvPicPr>
        <xdr:cNvPr id="3" name="Picture 1" descr="D:\office2k\Clipart\standard\stddir1\BD0504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9225" y="9210675"/>
          <a:ext cx="4762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"/>
  <sheetViews>
    <sheetView tabSelected="1" workbookViewId="0">
      <selection activeCell="K5" sqref="K5"/>
    </sheetView>
  </sheetViews>
  <sheetFormatPr baseColWidth="10" defaultRowHeight="15"/>
  <cols>
    <col min="1" max="1" width="12.42578125" customWidth="1"/>
    <col min="2" max="2" width="12.7109375" customWidth="1"/>
    <col min="10" max="13" width="11.42578125" style="50"/>
  </cols>
  <sheetData>
    <row r="1" spans="1:13">
      <c r="A1" s="23"/>
      <c r="B1" s="23"/>
      <c r="C1" s="23"/>
      <c r="D1" s="23"/>
      <c r="E1" s="23"/>
      <c r="F1" s="23"/>
      <c r="G1" s="23"/>
      <c r="H1" s="23"/>
      <c r="I1" s="23"/>
    </row>
    <row r="2" spans="1:13">
      <c r="A2" s="23"/>
      <c r="B2" s="23"/>
      <c r="C2" s="23"/>
      <c r="D2" s="23"/>
      <c r="E2" s="23"/>
      <c r="F2" s="23"/>
      <c r="G2" s="23"/>
      <c r="H2" s="23"/>
      <c r="I2" s="23"/>
    </row>
    <row r="3" spans="1:13">
      <c r="A3" s="23" t="s">
        <v>1</v>
      </c>
      <c r="B3" s="23" t="s">
        <v>2</v>
      </c>
      <c r="C3" s="23"/>
      <c r="D3" s="23"/>
      <c r="E3" s="23"/>
      <c r="F3" s="23"/>
      <c r="G3" s="23"/>
      <c r="H3" s="23"/>
      <c r="I3" s="23"/>
    </row>
    <row r="4" spans="1:13" ht="15.75" thickBot="1">
      <c r="A4" s="23"/>
      <c r="B4" s="23" t="s">
        <v>3</v>
      </c>
      <c r="C4" s="23"/>
      <c r="D4" s="23" t="s">
        <v>4</v>
      </c>
      <c r="E4" s="23"/>
      <c r="F4" s="23" t="s">
        <v>20</v>
      </c>
      <c r="G4" s="23"/>
      <c r="H4" s="23"/>
      <c r="I4" s="23"/>
      <c r="J4" s="50" t="s">
        <v>67</v>
      </c>
    </row>
    <row r="5" spans="1:13">
      <c r="A5" s="23"/>
      <c r="B5" s="23"/>
      <c r="C5" s="23"/>
      <c r="D5" s="23" t="s">
        <v>5</v>
      </c>
      <c r="E5" s="23"/>
      <c r="F5" s="61">
        <v>0.05</v>
      </c>
      <c r="G5" s="23"/>
      <c r="H5" s="23"/>
      <c r="I5" s="23"/>
      <c r="J5" s="92" t="s">
        <v>71</v>
      </c>
      <c r="K5" s="51"/>
      <c r="L5" s="51"/>
      <c r="M5" s="52"/>
    </row>
    <row r="6" spans="1:13">
      <c r="A6" s="23"/>
      <c r="B6" s="23"/>
      <c r="C6" s="23"/>
      <c r="D6" s="23" t="s">
        <v>6</v>
      </c>
      <c r="E6" s="23"/>
      <c r="F6" s="62">
        <v>30</v>
      </c>
      <c r="G6" s="23"/>
      <c r="H6" s="23"/>
      <c r="I6" s="23"/>
      <c r="J6" s="53"/>
      <c r="K6" s="54"/>
      <c r="L6" s="54"/>
      <c r="M6" s="55"/>
    </row>
    <row r="7" spans="1:13">
      <c r="A7" s="23"/>
      <c r="B7" s="23"/>
      <c r="C7" s="23"/>
      <c r="D7" s="23"/>
      <c r="E7" s="23"/>
      <c r="F7" s="23"/>
      <c r="G7" s="23"/>
      <c r="H7" s="23"/>
      <c r="I7" s="23"/>
      <c r="J7" s="53"/>
      <c r="K7" s="54"/>
      <c r="L7" s="54"/>
      <c r="M7" s="55"/>
    </row>
    <row r="8" spans="1:13">
      <c r="A8" s="23"/>
      <c r="B8" s="23" t="s">
        <v>7</v>
      </c>
      <c r="C8" s="23"/>
      <c r="D8" s="23" t="s">
        <v>8</v>
      </c>
      <c r="E8" s="23"/>
      <c r="F8" s="23" t="s">
        <v>9</v>
      </c>
      <c r="G8" s="23"/>
      <c r="H8" s="23"/>
      <c r="I8" s="23"/>
      <c r="J8" s="53"/>
      <c r="K8" s="54"/>
      <c r="L8" s="54"/>
      <c r="M8" s="55"/>
    </row>
    <row r="9" spans="1:13">
      <c r="A9" s="23"/>
      <c r="B9" s="23"/>
      <c r="C9" s="23"/>
      <c r="D9" s="23" t="s">
        <v>10</v>
      </c>
      <c r="E9" s="23"/>
      <c r="F9" s="23" t="s">
        <v>11</v>
      </c>
      <c r="G9" s="23"/>
      <c r="H9" s="23"/>
      <c r="I9" s="23"/>
      <c r="J9" s="53"/>
      <c r="K9" s="54"/>
      <c r="L9" s="54"/>
      <c r="M9" s="55"/>
    </row>
    <row r="10" spans="1:13">
      <c r="A10" s="23"/>
      <c r="B10" s="23"/>
      <c r="C10" s="23"/>
      <c r="D10" s="23" t="s">
        <v>12</v>
      </c>
      <c r="E10" s="23"/>
      <c r="F10" s="62">
        <v>85</v>
      </c>
      <c r="G10" s="23"/>
      <c r="H10" s="23"/>
      <c r="I10" s="23"/>
      <c r="J10" s="53"/>
      <c r="K10" s="54"/>
      <c r="L10" s="54"/>
      <c r="M10" s="55"/>
    </row>
    <row r="11" spans="1:13">
      <c r="A11" s="23"/>
      <c r="B11" s="23"/>
      <c r="C11" s="23"/>
      <c r="D11" s="23" t="s">
        <v>13</v>
      </c>
      <c r="E11" s="23"/>
      <c r="F11" s="63">
        <v>22</v>
      </c>
      <c r="G11" s="23"/>
      <c r="H11" s="23"/>
      <c r="I11" s="23"/>
      <c r="J11" s="53"/>
      <c r="K11" s="54"/>
      <c r="L11" s="54"/>
      <c r="M11" s="55"/>
    </row>
    <row r="12" spans="1:13">
      <c r="A12" s="23"/>
      <c r="B12" s="23"/>
      <c r="C12" s="23"/>
      <c r="D12" s="23"/>
      <c r="E12" s="23"/>
      <c r="F12" s="23"/>
      <c r="G12" s="23"/>
      <c r="H12" s="23"/>
      <c r="I12" s="23"/>
      <c r="J12" s="53"/>
      <c r="K12" s="54"/>
      <c r="L12" s="54"/>
      <c r="M12" s="55"/>
    </row>
    <row r="13" spans="1:13">
      <c r="A13" s="23"/>
      <c r="B13" s="23" t="s">
        <v>14</v>
      </c>
      <c r="C13" s="23"/>
      <c r="D13" s="23" t="s">
        <v>15</v>
      </c>
      <c r="E13" s="23"/>
      <c r="F13" s="23" t="str">
        <f>F8</f>
        <v>M254</v>
      </c>
      <c r="G13" s="23"/>
      <c r="H13" s="23"/>
      <c r="I13" s="23"/>
      <c r="J13" s="53"/>
      <c r="K13" s="54"/>
      <c r="L13" s="54"/>
      <c r="M13" s="55"/>
    </row>
    <row r="14" spans="1:13">
      <c r="A14" s="23"/>
      <c r="B14" s="23"/>
      <c r="C14" s="23"/>
      <c r="D14" s="23" t="s">
        <v>16</v>
      </c>
      <c r="E14" s="23">
        <v>0</v>
      </c>
      <c r="F14" s="23">
        <v>10</v>
      </c>
      <c r="G14" s="23">
        <v>20</v>
      </c>
      <c r="H14" s="23">
        <v>50</v>
      </c>
      <c r="I14" s="23">
        <v>100</v>
      </c>
      <c r="J14" s="53"/>
      <c r="K14" s="54"/>
      <c r="L14" s="54"/>
      <c r="M14" s="55"/>
    </row>
    <row r="15" spans="1:13">
      <c r="A15" s="23"/>
      <c r="B15" s="23"/>
      <c r="C15" s="23"/>
      <c r="D15" s="23"/>
      <c r="E15" s="61">
        <v>0</v>
      </c>
      <c r="F15" s="61">
        <v>0.05</v>
      </c>
      <c r="G15" s="61">
        <v>0.08</v>
      </c>
      <c r="H15" s="61">
        <v>0.12</v>
      </c>
      <c r="I15" s="61">
        <v>0.25</v>
      </c>
      <c r="J15" s="53"/>
      <c r="K15" s="54"/>
      <c r="L15" s="54"/>
      <c r="M15" s="55"/>
    </row>
    <row r="16" spans="1:13">
      <c r="A16" s="91" t="s">
        <v>70</v>
      </c>
      <c r="B16" s="91"/>
      <c r="C16" s="91"/>
      <c r="D16" s="91"/>
      <c r="E16" s="91"/>
      <c r="F16" s="91"/>
      <c r="G16" s="91"/>
      <c r="H16" s="91"/>
      <c r="I16" s="91"/>
      <c r="J16" s="53"/>
      <c r="K16" s="54"/>
      <c r="L16" s="54"/>
      <c r="M16" s="55"/>
    </row>
    <row r="17" spans="1:13">
      <c r="A17" s="91" t="s">
        <v>135</v>
      </c>
      <c r="B17" s="91"/>
      <c r="C17" s="91"/>
      <c r="D17" s="91"/>
      <c r="E17" s="91"/>
      <c r="F17" s="91"/>
      <c r="G17" s="91"/>
      <c r="H17" s="91"/>
      <c r="I17" s="91"/>
      <c r="J17" s="53"/>
      <c r="K17" s="54"/>
      <c r="L17" s="54"/>
      <c r="M17" s="55"/>
    </row>
    <row r="18" spans="1:13">
      <c r="A18" s="23" t="s">
        <v>17</v>
      </c>
      <c r="B18" s="23"/>
      <c r="C18" s="23"/>
      <c r="D18" s="23"/>
      <c r="E18" s="23"/>
      <c r="F18" s="23"/>
      <c r="G18" s="23"/>
      <c r="H18" s="23"/>
      <c r="I18" s="23"/>
      <c r="J18" s="53"/>
      <c r="K18" s="54"/>
      <c r="L18" s="54"/>
      <c r="M18" s="55"/>
    </row>
    <row r="19" spans="1:13" ht="15.75" thickBot="1">
      <c r="A19" s="23"/>
      <c r="B19" s="23"/>
      <c r="C19" s="23"/>
      <c r="D19" s="23"/>
      <c r="E19" s="23"/>
      <c r="F19" s="23"/>
      <c r="G19" s="23"/>
      <c r="H19" s="23"/>
      <c r="I19" s="23"/>
      <c r="J19" s="53"/>
      <c r="K19" s="54"/>
      <c r="L19" s="54"/>
      <c r="M19" s="55"/>
    </row>
    <row r="20" spans="1:13">
      <c r="A20" s="23"/>
      <c r="B20" s="71"/>
      <c r="C20" s="5"/>
      <c r="D20" s="5"/>
      <c r="E20" s="5"/>
      <c r="F20" s="5"/>
      <c r="G20" s="5"/>
      <c r="H20" s="6"/>
      <c r="I20" s="23"/>
      <c r="J20" s="53"/>
      <c r="K20" s="54"/>
      <c r="L20" s="54"/>
      <c r="M20" s="55"/>
    </row>
    <row r="21" spans="1:13">
      <c r="A21" s="23"/>
      <c r="B21" s="84"/>
      <c r="C21" s="22"/>
      <c r="D21" s="9"/>
      <c r="E21" s="9"/>
      <c r="F21" s="9"/>
      <c r="G21" s="9"/>
      <c r="H21" s="10"/>
      <c r="I21" s="23"/>
      <c r="J21" s="53"/>
      <c r="K21" s="54"/>
      <c r="L21" s="54"/>
      <c r="M21" s="55"/>
    </row>
    <row r="22" spans="1:13">
      <c r="A22" s="23"/>
      <c r="B22" s="11"/>
      <c r="C22" s="9"/>
      <c r="D22" s="9"/>
      <c r="E22" s="9"/>
      <c r="F22" s="9"/>
      <c r="G22" s="9"/>
      <c r="H22" s="10"/>
      <c r="I22" s="23"/>
      <c r="J22" s="53"/>
      <c r="K22" s="54"/>
      <c r="L22" s="54"/>
      <c r="M22" s="55"/>
    </row>
    <row r="23" spans="1:13">
      <c r="A23" s="23"/>
      <c r="B23" s="72"/>
      <c r="C23" s="9"/>
      <c r="D23" s="9"/>
      <c r="E23" s="9"/>
      <c r="F23" s="9"/>
      <c r="G23" s="9"/>
      <c r="H23" s="10"/>
      <c r="I23" s="23" t="str">
        <f>IF(AND(B20=L!B20,Aufgabe!B23=L!B23),"OK","Falsch")</f>
        <v>Falsch</v>
      </c>
      <c r="J23" s="53"/>
      <c r="K23" s="54"/>
      <c r="L23" s="54"/>
      <c r="M23" s="55"/>
    </row>
    <row r="24" spans="1:13" ht="15.75" thickBot="1">
      <c r="A24" s="23"/>
      <c r="B24" s="82"/>
      <c r="C24" s="83"/>
      <c r="D24" s="9" t="s">
        <v>22</v>
      </c>
      <c r="E24" s="9" t="s">
        <v>23</v>
      </c>
      <c r="F24" s="10">
        <v>34</v>
      </c>
      <c r="G24" s="9" t="s">
        <v>24</v>
      </c>
      <c r="H24" s="15">
        <f ca="1">TODAY()</f>
        <v>43309</v>
      </c>
      <c r="I24" s="23"/>
      <c r="J24" s="53"/>
      <c r="K24" s="54"/>
      <c r="L24" s="54"/>
      <c r="M24" s="55"/>
    </row>
    <row r="25" spans="1:13">
      <c r="A25" s="23"/>
      <c r="B25" s="11"/>
      <c r="C25" s="9"/>
      <c r="D25" s="5"/>
      <c r="E25" s="5"/>
      <c r="F25" s="5"/>
      <c r="G25" s="5"/>
      <c r="H25" s="6"/>
      <c r="I25" s="23"/>
      <c r="J25" s="53"/>
      <c r="K25" s="54"/>
      <c r="L25" s="54"/>
      <c r="M25" s="55"/>
    </row>
    <row r="26" spans="1:13">
      <c r="A26" s="23"/>
      <c r="B26" s="16" t="s">
        <v>25</v>
      </c>
      <c r="C26" s="17" t="s">
        <v>26</v>
      </c>
      <c r="D26" s="17" t="s">
        <v>27</v>
      </c>
      <c r="E26" s="17" t="s">
        <v>28</v>
      </c>
      <c r="F26" s="17" t="s">
        <v>29</v>
      </c>
      <c r="G26" s="17" t="s">
        <v>30</v>
      </c>
      <c r="H26" s="18" t="s">
        <v>31</v>
      </c>
      <c r="I26" s="23"/>
      <c r="J26" s="53"/>
      <c r="K26" s="54"/>
      <c r="L26" s="54"/>
      <c r="M26" s="55"/>
    </row>
    <row r="27" spans="1:13">
      <c r="A27" s="23"/>
      <c r="B27" s="11">
        <v>1</v>
      </c>
      <c r="C27" s="73"/>
      <c r="D27" s="85"/>
      <c r="E27" s="73"/>
      <c r="F27" s="74"/>
      <c r="G27" s="75"/>
      <c r="H27" s="76"/>
      <c r="I27" s="23"/>
      <c r="J27" s="53"/>
      <c r="K27" s="54"/>
      <c r="L27" s="54"/>
      <c r="M27" s="55"/>
    </row>
    <row r="28" spans="1:13">
      <c r="A28" s="23"/>
      <c r="B28" s="11"/>
      <c r="C28" s="9"/>
      <c r="D28" s="9"/>
      <c r="E28" s="22"/>
      <c r="F28" s="19"/>
      <c r="G28" s="20"/>
      <c r="H28" s="21"/>
      <c r="I28" s="23"/>
      <c r="J28" s="53"/>
      <c r="K28" s="54"/>
      <c r="L28" s="54"/>
      <c r="M28" s="55"/>
    </row>
    <row r="29" spans="1:13">
      <c r="A29" s="23"/>
      <c r="B29" s="11"/>
      <c r="C29" s="23"/>
      <c r="D29" s="23"/>
      <c r="E29" s="23"/>
      <c r="F29" s="23"/>
      <c r="G29" s="23"/>
      <c r="H29" s="21"/>
      <c r="I29" s="23"/>
      <c r="J29" s="53"/>
      <c r="K29" s="54"/>
      <c r="L29" s="54"/>
      <c r="M29" s="55"/>
    </row>
    <row r="30" spans="1:13">
      <c r="A30" s="23"/>
      <c r="B30" s="11"/>
      <c r="C30" s="9"/>
      <c r="D30" s="9"/>
      <c r="E30" s="9"/>
      <c r="F30" s="9"/>
      <c r="G30" s="9"/>
      <c r="H30" s="10"/>
      <c r="I30" s="23"/>
      <c r="J30" s="53"/>
      <c r="K30" s="54"/>
      <c r="L30" s="54"/>
      <c r="M30" s="55"/>
    </row>
    <row r="31" spans="1:13">
      <c r="A31" s="23"/>
      <c r="B31" s="16" t="s">
        <v>32</v>
      </c>
      <c r="C31" s="24" t="s">
        <v>33</v>
      </c>
      <c r="D31" s="17" t="s">
        <v>34</v>
      </c>
      <c r="E31" s="17" t="s">
        <v>35</v>
      </c>
      <c r="F31" s="17" t="s">
        <v>36</v>
      </c>
      <c r="G31" s="25" t="s">
        <v>37</v>
      </c>
      <c r="H31" s="18" t="s">
        <v>38</v>
      </c>
      <c r="I31" s="23"/>
      <c r="J31" s="53"/>
      <c r="K31" s="54"/>
      <c r="L31" s="54"/>
      <c r="M31" s="55"/>
    </row>
    <row r="32" spans="1:13">
      <c r="A32" s="23"/>
      <c r="B32" s="77"/>
      <c r="C32" s="78"/>
      <c r="D32" s="74"/>
      <c r="E32" s="78"/>
      <c r="F32" s="79"/>
      <c r="G32" s="79"/>
      <c r="H32" s="21">
        <v>0</v>
      </c>
      <c r="I32" s="23"/>
      <c r="J32" s="53"/>
      <c r="K32" s="54"/>
      <c r="L32" s="54"/>
      <c r="M32" s="55"/>
    </row>
    <row r="33" spans="1:13" ht="15.75" thickBot="1">
      <c r="A33" s="23"/>
      <c r="B33" s="11"/>
      <c r="C33" s="9"/>
      <c r="D33" s="9"/>
      <c r="E33" s="9"/>
      <c r="F33" s="9"/>
      <c r="G33" s="9"/>
      <c r="H33" s="10"/>
      <c r="I33" s="23"/>
      <c r="J33" s="53"/>
      <c r="K33" s="54"/>
      <c r="L33" s="54"/>
      <c r="M33" s="55"/>
    </row>
    <row r="34" spans="1:13">
      <c r="A34" s="23"/>
      <c r="B34" s="11" t="s">
        <v>39</v>
      </c>
      <c r="C34" s="29">
        <v>0.19</v>
      </c>
      <c r="D34" s="9"/>
      <c r="E34" s="9"/>
      <c r="F34" s="101" t="s">
        <v>40</v>
      </c>
      <c r="G34" s="102"/>
      <c r="H34" s="10"/>
      <c r="I34" s="23"/>
      <c r="J34" s="53"/>
      <c r="K34" s="54"/>
      <c r="L34" s="54"/>
      <c r="M34" s="55"/>
    </row>
    <row r="35" spans="1:13" ht="15.75" thickBot="1">
      <c r="A35" s="86" t="s">
        <v>69</v>
      </c>
      <c r="B35" s="77"/>
      <c r="C35" s="74"/>
      <c r="D35" s="9"/>
      <c r="E35" s="9"/>
      <c r="F35" s="103"/>
      <c r="G35" s="104"/>
      <c r="H35" s="10"/>
      <c r="I35" s="23" t="str">
        <f>IF(F35=L!F35,"OK","Falsch")</f>
        <v>Falsch</v>
      </c>
      <c r="J35" s="53"/>
      <c r="K35" s="54"/>
      <c r="L35" s="54"/>
      <c r="M35" s="55"/>
    </row>
    <row r="36" spans="1:13">
      <c r="A36" s="23"/>
      <c r="B36" s="11"/>
      <c r="C36" s="9"/>
      <c r="D36" s="9"/>
      <c r="E36" s="9"/>
      <c r="F36" s="9"/>
      <c r="G36" s="9"/>
      <c r="H36" s="10"/>
      <c r="I36" s="23"/>
      <c r="J36" s="53"/>
      <c r="K36" s="54"/>
      <c r="L36" s="54"/>
      <c r="M36" s="55"/>
    </row>
    <row r="37" spans="1:13" ht="15.75" thickBot="1">
      <c r="A37" s="23"/>
      <c r="B37" s="30" t="s">
        <v>41</v>
      </c>
      <c r="C37" s="31" t="s">
        <v>42</v>
      </c>
      <c r="D37" s="31"/>
      <c r="E37" s="31"/>
      <c r="F37" s="31"/>
      <c r="G37" s="31"/>
      <c r="H37" s="32"/>
      <c r="I37" s="23"/>
      <c r="J37" s="53"/>
      <c r="K37" s="54"/>
      <c r="L37" s="54"/>
      <c r="M37" s="55"/>
    </row>
    <row r="38" spans="1:13">
      <c r="A38" s="23"/>
      <c r="B38" s="23"/>
      <c r="C38" s="23"/>
      <c r="D38" s="23"/>
      <c r="E38" s="23"/>
      <c r="F38" s="23"/>
      <c r="G38" s="23"/>
      <c r="H38" s="23"/>
      <c r="I38" s="23"/>
      <c r="J38" s="53"/>
      <c r="K38" s="54"/>
      <c r="L38" s="54"/>
      <c r="M38" s="55"/>
    </row>
    <row r="39" spans="1:13">
      <c r="A39" s="23"/>
      <c r="B39" s="23"/>
      <c r="C39" s="23"/>
      <c r="D39" s="23"/>
      <c r="E39" s="23"/>
      <c r="F39" s="23"/>
      <c r="G39" s="23"/>
      <c r="H39" s="23"/>
      <c r="I39" s="23"/>
      <c r="J39" s="53"/>
      <c r="K39" s="54"/>
      <c r="L39" s="54"/>
      <c r="M39" s="55"/>
    </row>
    <row r="40" spans="1:13">
      <c r="A40" s="23"/>
      <c r="B40" s="64" t="s">
        <v>43</v>
      </c>
      <c r="C40" s="65" t="s">
        <v>44</v>
      </c>
      <c r="D40" s="65" t="s">
        <v>45</v>
      </c>
      <c r="E40" s="66" t="s">
        <v>46</v>
      </c>
      <c r="F40" s="66" t="s">
        <v>47</v>
      </c>
      <c r="G40" s="23"/>
      <c r="H40" s="67"/>
      <c r="I40" s="23"/>
      <c r="J40" s="53"/>
      <c r="K40" s="54"/>
      <c r="L40" s="54"/>
      <c r="M40" s="55"/>
    </row>
    <row r="41" spans="1:13">
      <c r="A41" s="23"/>
      <c r="B41" s="68">
        <f>F24</f>
        <v>34</v>
      </c>
      <c r="C41" s="47"/>
      <c r="D41" s="47"/>
      <c r="E41" s="48"/>
      <c r="F41" s="48"/>
      <c r="G41" s="23"/>
      <c r="H41" s="23"/>
      <c r="I41" s="23"/>
      <c r="J41" s="53"/>
      <c r="K41" s="54"/>
      <c r="L41" s="54"/>
      <c r="M41" s="55"/>
    </row>
    <row r="42" spans="1:13">
      <c r="A42" s="23"/>
      <c r="B42" s="64"/>
      <c r="C42" s="47"/>
      <c r="D42" s="47"/>
      <c r="E42" s="48"/>
      <c r="F42" s="48"/>
      <c r="G42" s="23" t="str">
        <f>IF(AND(Aufgabe!C41=L!C41,Aufgabe!D41=L!D41,Aufgabe!C42=L!C42,Aufgabe!D42=L!D42,Aufgabe!C43=L!C43,Aufgabe!D43=L!D43),"Konten OK","Falsch")</f>
        <v>Falsch</v>
      </c>
      <c r="H42" s="23"/>
      <c r="I42" s="23"/>
      <c r="J42" s="53"/>
      <c r="K42" s="54"/>
      <c r="L42" s="54"/>
      <c r="M42" s="55"/>
    </row>
    <row r="43" spans="1:13">
      <c r="A43" s="23"/>
      <c r="B43" s="64"/>
      <c r="C43" s="47"/>
      <c r="D43" s="47"/>
      <c r="E43" s="48"/>
      <c r="F43" s="48"/>
      <c r="G43" s="60" t="str">
        <f>IF(AND(E41=L!E41,Aufgabe!F41=L!F41,Aufgabe!E42=L!E42,Aufgabe!F42=L!F42,Aufgabe!E43=L!E43,Aufgabe!F43=L!F43),"Beträge OK","Falsch")</f>
        <v>Falsch</v>
      </c>
      <c r="H43" s="23"/>
      <c r="I43" s="23"/>
      <c r="J43" s="53"/>
      <c r="K43" s="54"/>
      <c r="L43" s="54"/>
      <c r="M43" s="55"/>
    </row>
    <row r="44" spans="1:13">
      <c r="A44" s="23"/>
      <c r="B44" s="23"/>
      <c r="C44" s="59" t="str">
        <f>IF(C43&lt;&gt;"",IF(C43&gt;C42,"","Reihenfolge"),"")&amp;IF(C42&lt;&gt;"",IF(C42&gt;C41,"","Reihenfolge"),"")</f>
        <v/>
      </c>
      <c r="D44" s="59" t="str">
        <f t="shared" ref="D44" si="0">IF(D43&lt;&gt;"",IF(D43&gt;D42,"","Reihenfolge"),"")&amp;IF(D42&lt;&gt;"",IF(D42&gt;D41,"","Reihenfolge"),"")</f>
        <v/>
      </c>
      <c r="E44" s="23"/>
      <c r="F44" s="23"/>
      <c r="G44" s="23"/>
      <c r="H44" s="23"/>
      <c r="I44" s="23"/>
      <c r="J44" s="53"/>
      <c r="K44" s="54"/>
      <c r="L44" s="54"/>
      <c r="M44" s="55"/>
    </row>
    <row r="45" spans="1:13">
      <c r="A45" s="23"/>
      <c r="B45" s="23"/>
      <c r="C45" s="23"/>
      <c r="D45" s="23"/>
      <c r="E45" s="23"/>
      <c r="F45" s="23"/>
      <c r="G45" s="23"/>
      <c r="H45" s="23"/>
      <c r="I45" s="23"/>
      <c r="J45" s="53"/>
      <c r="K45" s="54"/>
      <c r="L45" s="54"/>
      <c r="M45" s="55"/>
    </row>
    <row r="46" spans="1:13">
      <c r="A46" s="23" t="s">
        <v>136</v>
      </c>
      <c r="B46" s="23"/>
      <c r="C46" s="23"/>
      <c r="D46" s="23"/>
      <c r="E46" s="23"/>
      <c r="F46" s="23"/>
      <c r="G46" s="23"/>
      <c r="H46" s="23"/>
      <c r="I46" s="23"/>
      <c r="J46" s="53"/>
      <c r="K46" s="54"/>
      <c r="L46" s="54"/>
      <c r="M46" s="55"/>
    </row>
    <row r="47" spans="1:13">
      <c r="A47" s="23"/>
      <c r="B47" s="23" t="s">
        <v>48</v>
      </c>
      <c r="C47" s="23"/>
      <c r="D47" s="23"/>
      <c r="E47" s="23"/>
      <c r="F47" s="23"/>
      <c r="G47" s="23"/>
      <c r="H47" s="23"/>
      <c r="I47" s="23"/>
      <c r="J47" s="53"/>
      <c r="K47" s="54"/>
      <c r="L47" s="54"/>
      <c r="M47" s="55"/>
    </row>
    <row r="48" spans="1:13" ht="15.75" thickBot="1">
      <c r="A48" s="23"/>
      <c r="B48" s="23"/>
      <c r="C48" s="23"/>
      <c r="D48" s="23"/>
      <c r="E48" s="23"/>
      <c r="F48" s="23"/>
      <c r="G48" s="23"/>
      <c r="H48" s="23"/>
      <c r="I48" s="23"/>
      <c r="J48" s="53"/>
      <c r="K48" s="54"/>
      <c r="L48" s="54"/>
      <c r="M48" s="55"/>
    </row>
    <row r="49" spans="1:13">
      <c r="A49" s="23"/>
      <c r="B49" s="71"/>
      <c r="C49" s="5"/>
      <c r="D49" s="5"/>
      <c r="E49" s="5"/>
      <c r="F49" s="5"/>
      <c r="G49" s="5"/>
      <c r="H49" s="6"/>
      <c r="I49" s="23"/>
      <c r="J49" s="53"/>
      <c r="K49" s="54"/>
      <c r="L49" s="54"/>
      <c r="M49" s="55"/>
    </row>
    <row r="50" spans="1:13">
      <c r="A50" s="23"/>
      <c r="B50" s="11"/>
      <c r="C50" s="9"/>
      <c r="D50" s="9"/>
      <c r="E50" s="9"/>
      <c r="F50" s="9"/>
      <c r="G50" s="9"/>
      <c r="H50" s="10"/>
      <c r="I50" s="23"/>
      <c r="J50" s="53"/>
      <c r="K50" s="54"/>
      <c r="L50" s="54"/>
      <c r="M50" s="55"/>
    </row>
    <row r="51" spans="1:13">
      <c r="A51" s="23"/>
      <c r="B51" s="11"/>
      <c r="C51" s="9"/>
      <c r="D51" s="9"/>
      <c r="E51" s="9"/>
      <c r="F51" s="9"/>
      <c r="G51" s="9"/>
      <c r="H51" s="10"/>
      <c r="I51" s="23"/>
      <c r="J51" s="53"/>
      <c r="K51" s="54"/>
      <c r="L51" s="54"/>
      <c r="M51" s="55"/>
    </row>
    <row r="52" spans="1:13">
      <c r="A52" s="23"/>
      <c r="B52" s="72"/>
      <c r="C52" s="9"/>
      <c r="D52" s="9"/>
      <c r="E52" s="9"/>
      <c r="F52" s="9"/>
      <c r="G52" s="9"/>
      <c r="H52" s="10"/>
      <c r="I52" s="23" t="str">
        <f>IF(AND(B49=L!B49,Aufgabe!B52=L!B52),"OK","Falsch")</f>
        <v>Falsch</v>
      </c>
      <c r="J52" s="53"/>
      <c r="K52" s="54"/>
      <c r="L52" s="54"/>
      <c r="M52" s="55"/>
    </row>
    <row r="53" spans="1:13" ht="15.75" thickBot="1">
      <c r="A53" s="23"/>
      <c r="B53" s="40"/>
      <c r="C53" s="41"/>
      <c r="D53" s="9" t="s">
        <v>137</v>
      </c>
      <c r="E53" s="9" t="s">
        <v>23</v>
      </c>
      <c r="F53" s="10" t="str">
        <f>F24&amp;2</f>
        <v>342</v>
      </c>
      <c r="G53" s="9" t="s">
        <v>49</v>
      </c>
      <c r="H53" s="15">
        <f ca="1">H24+1</f>
        <v>43310</v>
      </c>
      <c r="I53" s="23"/>
      <c r="J53" s="53"/>
      <c r="K53" s="54"/>
      <c r="L53" s="54"/>
      <c r="M53" s="55"/>
    </row>
    <row r="54" spans="1:13">
      <c r="A54" s="23"/>
      <c r="B54" s="11"/>
      <c r="C54" s="9"/>
      <c r="D54" s="5"/>
      <c r="E54" s="5"/>
      <c r="F54" s="5"/>
      <c r="G54" s="5"/>
      <c r="H54" s="6"/>
      <c r="I54" s="23"/>
      <c r="J54" s="53"/>
      <c r="K54" s="54"/>
      <c r="L54" s="54"/>
      <c r="M54" s="55"/>
    </row>
    <row r="55" spans="1:13">
      <c r="A55" s="23"/>
      <c r="B55" s="16" t="s">
        <v>25</v>
      </c>
      <c r="C55" s="17" t="s">
        <v>26</v>
      </c>
      <c r="D55" s="17" t="s">
        <v>27</v>
      </c>
      <c r="E55" s="17" t="s">
        <v>28</v>
      </c>
      <c r="F55" s="17" t="s">
        <v>29</v>
      </c>
      <c r="G55" s="17" t="s">
        <v>30</v>
      </c>
      <c r="H55" s="18" t="s">
        <v>31</v>
      </c>
      <c r="I55" s="23"/>
      <c r="J55" s="53"/>
      <c r="K55" s="54"/>
      <c r="L55" s="54"/>
      <c r="M55" s="55"/>
    </row>
    <row r="56" spans="1:13">
      <c r="A56" s="23"/>
      <c r="B56" s="11">
        <v>1</v>
      </c>
      <c r="C56" s="73"/>
      <c r="D56" s="73"/>
      <c r="E56" s="73"/>
      <c r="F56" s="73"/>
      <c r="G56" s="73"/>
      <c r="H56" s="76"/>
      <c r="I56" s="23"/>
      <c r="J56" s="53"/>
      <c r="K56" s="54"/>
      <c r="L56" s="54"/>
      <c r="M56" s="55"/>
    </row>
    <row r="57" spans="1:13">
      <c r="A57" s="23"/>
      <c r="B57" s="11"/>
      <c r="C57" s="9"/>
      <c r="D57" s="9"/>
      <c r="E57" s="22"/>
      <c r="F57" s="19"/>
      <c r="G57" s="20"/>
      <c r="H57" s="21"/>
      <c r="I57" s="23"/>
      <c r="J57" s="53"/>
      <c r="K57" s="54"/>
      <c r="L57" s="54"/>
      <c r="M57" s="55"/>
    </row>
    <row r="58" spans="1:13">
      <c r="A58" s="23"/>
      <c r="B58" s="11"/>
      <c r="C58" s="23"/>
      <c r="D58" s="23"/>
      <c r="E58" s="23"/>
      <c r="F58" s="23"/>
      <c r="G58" s="23"/>
      <c r="H58" s="21"/>
      <c r="I58" s="23"/>
      <c r="J58" s="53"/>
      <c r="K58" s="54"/>
      <c r="L58" s="54"/>
      <c r="M58" s="55"/>
    </row>
    <row r="59" spans="1:13">
      <c r="A59" s="23"/>
      <c r="B59" s="11"/>
      <c r="C59" s="9"/>
      <c r="D59" s="9"/>
      <c r="E59" s="9"/>
      <c r="F59" s="9"/>
      <c r="G59" s="9"/>
      <c r="H59" s="10"/>
      <c r="I59" s="23"/>
      <c r="J59" s="53"/>
      <c r="K59" s="54"/>
      <c r="L59" s="54"/>
      <c r="M59" s="55"/>
    </row>
    <row r="60" spans="1:13">
      <c r="A60" s="23"/>
      <c r="B60" s="16" t="s">
        <v>32</v>
      </c>
      <c r="C60" s="24" t="s">
        <v>33</v>
      </c>
      <c r="D60" s="17" t="s">
        <v>34</v>
      </c>
      <c r="E60" s="17" t="s">
        <v>35</v>
      </c>
      <c r="F60" s="17" t="s">
        <v>36</v>
      </c>
      <c r="G60" s="17" t="s">
        <v>51</v>
      </c>
      <c r="H60" s="18" t="s">
        <v>38</v>
      </c>
      <c r="I60" s="23"/>
      <c r="J60" s="53"/>
      <c r="K60" s="54"/>
      <c r="L60" s="54"/>
      <c r="M60" s="55"/>
    </row>
    <row r="61" spans="1:13">
      <c r="A61" s="23"/>
      <c r="B61" s="77"/>
      <c r="C61" s="78"/>
      <c r="D61" s="74"/>
      <c r="E61" s="78"/>
      <c r="F61" s="79"/>
      <c r="G61" s="87"/>
      <c r="H61" s="21">
        <v>0</v>
      </c>
      <c r="I61" s="23"/>
      <c r="J61" s="53"/>
      <c r="K61" s="54"/>
      <c r="L61" s="54"/>
      <c r="M61" s="55"/>
    </row>
    <row r="62" spans="1:13" ht="15.75" thickBot="1">
      <c r="A62" s="23"/>
      <c r="B62" s="11"/>
      <c r="C62" s="9"/>
      <c r="D62" s="9"/>
      <c r="E62" s="9"/>
      <c r="F62" s="9"/>
      <c r="G62" s="9"/>
      <c r="H62" s="10"/>
      <c r="I62" s="23"/>
      <c r="J62" s="53"/>
      <c r="K62" s="54"/>
      <c r="L62" s="54"/>
      <c r="M62" s="55"/>
    </row>
    <row r="63" spans="1:13">
      <c r="A63" s="23"/>
      <c r="B63" s="11" t="s">
        <v>39</v>
      </c>
      <c r="C63" s="29">
        <v>0.19</v>
      </c>
      <c r="D63" s="9"/>
      <c r="E63" s="9"/>
      <c r="F63" s="101" t="s">
        <v>138</v>
      </c>
      <c r="G63" s="102"/>
      <c r="H63" s="10"/>
      <c r="I63" s="23"/>
      <c r="J63" s="53"/>
      <c r="K63" s="54"/>
      <c r="L63" s="54"/>
      <c r="M63" s="55"/>
    </row>
    <row r="64" spans="1:13" ht="15.75" thickBot="1">
      <c r="A64" s="86" t="s">
        <v>69</v>
      </c>
      <c r="B64" s="77"/>
      <c r="C64" s="74"/>
      <c r="D64" s="9"/>
      <c r="E64" s="9"/>
      <c r="F64" s="103"/>
      <c r="G64" s="104"/>
      <c r="H64" s="10"/>
      <c r="I64" s="23" t="str">
        <f>IF(F64=L!F64,"OK","Falsch")</f>
        <v>Falsch</v>
      </c>
      <c r="J64" s="53"/>
      <c r="K64" s="54"/>
      <c r="L64" s="54"/>
      <c r="M64" s="55"/>
    </row>
    <row r="65" spans="1:13">
      <c r="A65" s="23"/>
      <c r="B65" s="11"/>
      <c r="C65" s="9"/>
      <c r="D65" s="9"/>
      <c r="E65" s="9"/>
      <c r="F65" s="9"/>
      <c r="G65" s="9"/>
      <c r="H65" s="10"/>
      <c r="I65" s="23"/>
      <c r="J65" s="53"/>
      <c r="K65" s="54"/>
      <c r="L65" s="54"/>
      <c r="M65" s="55"/>
    </row>
    <row r="66" spans="1:13" ht="15.75" thickBot="1">
      <c r="A66" s="23"/>
      <c r="B66" s="30" t="s">
        <v>52</v>
      </c>
      <c r="C66" s="31"/>
      <c r="D66" s="31"/>
      <c r="E66" s="31"/>
      <c r="F66" s="31"/>
      <c r="G66" s="31"/>
      <c r="H66" s="32"/>
      <c r="I66" s="23"/>
      <c r="J66" s="53"/>
      <c r="K66" s="54"/>
      <c r="L66" s="54"/>
      <c r="M66" s="55"/>
    </row>
    <row r="67" spans="1:13">
      <c r="A67" s="23"/>
      <c r="B67" s="23"/>
      <c r="C67" s="23"/>
      <c r="D67" s="23"/>
      <c r="E67" s="23"/>
      <c r="F67" s="23"/>
      <c r="G67" s="23"/>
      <c r="H67" s="23"/>
      <c r="I67" s="23"/>
      <c r="J67" s="53"/>
      <c r="K67" s="54"/>
      <c r="L67" s="54"/>
      <c r="M67" s="55"/>
    </row>
    <row r="68" spans="1:13">
      <c r="A68" s="23"/>
      <c r="B68" s="23"/>
      <c r="C68" s="23"/>
      <c r="D68" s="23"/>
      <c r="E68" s="23"/>
      <c r="F68" s="23"/>
      <c r="G68" s="23"/>
      <c r="H68" s="23"/>
      <c r="I68" s="23"/>
      <c r="J68" s="53"/>
      <c r="K68" s="54"/>
      <c r="L68" s="54"/>
      <c r="M68" s="55"/>
    </row>
    <row r="69" spans="1:13">
      <c r="A69" s="23"/>
      <c r="B69" s="64" t="s">
        <v>43</v>
      </c>
      <c r="C69" s="65" t="s">
        <v>44</v>
      </c>
      <c r="D69" s="65" t="s">
        <v>45</v>
      </c>
      <c r="E69" s="66" t="s">
        <v>46</v>
      </c>
      <c r="F69" s="66" t="s">
        <v>47</v>
      </c>
      <c r="G69" s="23"/>
      <c r="H69" s="23"/>
      <c r="I69" s="23"/>
      <c r="J69" s="53"/>
      <c r="K69" s="54"/>
      <c r="L69" s="54"/>
      <c r="M69" s="55"/>
    </row>
    <row r="70" spans="1:13">
      <c r="A70" s="23"/>
      <c r="B70" s="69" t="str">
        <f>"GS/RGKorr"&amp;F53</f>
        <v>GS/RGKorr342</v>
      </c>
      <c r="C70" s="47"/>
      <c r="D70" s="47"/>
      <c r="E70" s="48"/>
      <c r="F70" s="48"/>
      <c r="G70" s="23"/>
      <c r="H70" s="23"/>
      <c r="I70" s="23"/>
      <c r="J70" s="53"/>
      <c r="K70" s="54"/>
      <c r="L70" s="54"/>
      <c r="M70" s="55"/>
    </row>
    <row r="71" spans="1:13">
      <c r="A71" s="23"/>
      <c r="B71" s="64"/>
      <c r="C71" s="47"/>
      <c r="D71" s="47"/>
      <c r="E71" s="48"/>
      <c r="F71" s="48"/>
      <c r="G71" s="23" t="str">
        <f>IF(AND(Aufgabe!C70=L!C70,Aufgabe!D70=L!D70,Aufgabe!C71=L!C71,Aufgabe!D71=L!D71,Aufgabe!C72=L!C72,Aufgabe!D72=L!D72),"Konten OK","Falsch")</f>
        <v>Falsch</v>
      </c>
      <c r="H71" s="23"/>
      <c r="I71" s="23"/>
      <c r="J71" s="53"/>
      <c r="K71" s="54"/>
      <c r="L71" s="54"/>
      <c r="M71" s="55"/>
    </row>
    <row r="72" spans="1:13">
      <c r="A72" s="23"/>
      <c r="B72" s="64"/>
      <c r="C72" s="47"/>
      <c r="D72" s="47"/>
      <c r="E72" s="48"/>
      <c r="F72" s="48"/>
      <c r="G72" s="60" t="str">
        <f>IF(AND(E70=L!E70,Aufgabe!F70=L!F70,Aufgabe!E71=L!E71,Aufgabe!F71=L!F71,Aufgabe!E72=L!E72,Aufgabe!F72=L!F72),"Beträge OK","Falsch")</f>
        <v>Falsch</v>
      </c>
      <c r="H72" s="23"/>
      <c r="I72" s="23"/>
      <c r="J72" s="53"/>
      <c r="K72" s="54"/>
      <c r="L72" s="54"/>
      <c r="M72" s="55"/>
    </row>
    <row r="73" spans="1:13">
      <c r="A73" s="23"/>
      <c r="B73" s="23"/>
      <c r="C73" s="59" t="str">
        <f>IF(C72&lt;&gt;"",IF(C72&gt;C71,"","Reihenfolge"),"")&amp;IF(C71&lt;&gt;"",IF(C71&gt;C70,"","Reihenfolge"),"")</f>
        <v/>
      </c>
      <c r="D73" s="59" t="str">
        <f t="shared" ref="D73" si="1">IF(D72&lt;&gt;"",IF(D72&gt;D71,"","Reihenfolge"),"")&amp;IF(D71&lt;&gt;"",IF(D71&gt;D70,"","Reihenfolge"),"")</f>
        <v/>
      </c>
      <c r="E73" s="59"/>
      <c r="F73" s="59"/>
      <c r="G73" s="23"/>
      <c r="H73" s="23"/>
      <c r="I73" s="23"/>
      <c r="J73" s="53"/>
      <c r="K73" s="54"/>
      <c r="L73" s="54"/>
      <c r="M73" s="55"/>
    </row>
    <row r="74" spans="1:13">
      <c r="A74" s="23"/>
      <c r="B74" s="23"/>
      <c r="C74" s="23"/>
      <c r="D74" s="23"/>
      <c r="E74" s="23"/>
      <c r="F74" s="23"/>
      <c r="G74" s="23"/>
      <c r="H74" s="23"/>
      <c r="I74" s="23"/>
      <c r="J74" s="53"/>
      <c r="K74" s="54"/>
      <c r="L74" s="54"/>
      <c r="M74" s="55"/>
    </row>
    <row r="75" spans="1:13">
      <c r="A75" s="23" t="s">
        <v>55</v>
      </c>
      <c r="B75" s="23"/>
      <c r="C75" s="23"/>
      <c r="D75" s="23"/>
      <c r="E75" s="23"/>
      <c r="F75" s="23"/>
      <c r="G75" s="23"/>
      <c r="H75" s="23"/>
      <c r="I75" s="23"/>
      <c r="J75" s="53"/>
      <c r="K75" s="54"/>
      <c r="L75" s="54"/>
      <c r="M75" s="55"/>
    </row>
    <row r="76" spans="1:13">
      <c r="A76" s="23"/>
      <c r="B76" s="23" t="s">
        <v>57</v>
      </c>
      <c r="C76" s="23"/>
      <c r="D76" s="23"/>
      <c r="E76" s="23"/>
      <c r="F76" s="23"/>
      <c r="G76" s="23"/>
      <c r="H76" s="80"/>
      <c r="I76" s="23" t="str">
        <f>IF(H76=L!H76,"OK","Falsch")</f>
        <v>Falsch</v>
      </c>
      <c r="J76" s="88"/>
      <c r="K76" s="54"/>
      <c r="L76" s="54"/>
      <c r="M76" s="55"/>
    </row>
    <row r="77" spans="1:13">
      <c r="A77" s="23"/>
      <c r="B77" s="23" t="s">
        <v>66</v>
      </c>
      <c r="C77" s="23"/>
      <c r="D77" s="23"/>
      <c r="E77" s="23"/>
      <c r="F77" s="23"/>
      <c r="G77" s="61"/>
      <c r="H77" s="81"/>
      <c r="I77" s="23" t="str">
        <f>IF(H77=L!H77,"OK","Falsch")</f>
        <v>Falsch</v>
      </c>
      <c r="J77" s="88"/>
      <c r="K77" s="54"/>
      <c r="L77" s="54"/>
      <c r="M77" s="55"/>
    </row>
    <row r="78" spans="1:13">
      <c r="A78" s="23"/>
      <c r="B78" s="23" t="s">
        <v>58</v>
      </c>
      <c r="C78" s="23"/>
      <c r="D78" s="23"/>
      <c r="E78" s="23"/>
      <c r="F78" s="23"/>
      <c r="G78" s="23"/>
      <c r="H78" s="23"/>
      <c r="I78" s="23"/>
      <c r="J78" s="88"/>
      <c r="K78" s="89"/>
      <c r="L78" s="54"/>
      <c r="M78" s="55"/>
    </row>
    <row r="79" spans="1:13">
      <c r="A79" s="23"/>
      <c r="B79" s="23"/>
      <c r="C79" s="23"/>
      <c r="D79" s="23"/>
      <c r="E79" s="23"/>
      <c r="F79" s="23"/>
      <c r="G79" s="23"/>
      <c r="H79" s="23"/>
      <c r="I79" s="23"/>
      <c r="J79" s="88"/>
      <c r="K79" s="54"/>
      <c r="L79" s="54"/>
      <c r="M79" s="55"/>
    </row>
    <row r="80" spans="1:13">
      <c r="A80" s="23"/>
      <c r="B80" s="64" t="s">
        <v>43</v>
      </c>
      <c r="C80" s="65" t="s">
        <v>44</v>
      </c>
      <c r="D80" s="65" t="s">
        <v>45</v>
      </c>
      <c r="E80" s="66" t="s">
        <v>46</v>
      </c>
      <c r="F80" s="66" t="s">
        <v>47</v>
      </c>
      <c r="G80" s="23"/>
      <c r="H80" s="23"/>
      <c r="I80" s="23"/>
      <c r="J80" s="88"/>
      <c r="K80" s="54"/>
      <c r="L80" s="54"/>
      <c r="M80" s="55"/>
    </row>
    <row r="81" spans="1:13">
      <c r="A81" s="23"/>
      <c r="B81" s="93" t="s">
        <v>72</v>
      </c>
      <c r="C81" s="47"/>
      <c r="D81" s="47"/>
      <c r="E81" s="48"/>
      <c r="F81" s="48"/>
      <c r="G81" s="23"/>
      <c r="H81" s="23"/>
      <c r="I81" s="23"/>
      <c r="J81" s="88"/>
      <c r="K81" s="54"/>
      <c r="L81" s="54"/>
      <c r="M81" s="55"/>
    </row>
    <row r="82" spans="1:13">
      <c r="A82" s="23"/>
      <c r="B82" s="64"/>
      <c r="C82" s="47"/>
      <c r="D82" s="47"/>
      <c r="E82" s="48"/>
      <c r="F82" s="49"/>
      <c r="G82" s="23" t="str">
        <f>IF(AND(Aufgabe!C81=L!C81,Aufgabe!D81=L!D81,Aufgabe!C82=L!C82,Aufgabe!D82=L!D82,Aufgabe!C83=L!C83,Aufgabe!D83=L!D83),"Konten OK","Falsch")</f>
        <v>Falsch</v>
      </c>
      <c r="H82" s="23"/>
      <c r="I82" s="23"/>
      <c r="J82" s="88"/>
      <c r="K82" s="54"/>
      <c r="L82" s="54"/>
      <c r="M82" s="55"/>
    </row>
    <row r="83" spans="1:13">
      <c r="A83" s="23"/>
      <c r="B83" s="64"/>
      <c r="C83" s="47"/>
      <c r="D83" s="47"/>
      <c r="E83" s="48"/>
      <c r="F83" s="49"/>
      <c r="G83" s="60" t="str">
        <f>IF(AND(E81=L!E81,Aufgabe!F81=L!F81,Aufgabe!E82=L!E82,Aufgabe!F82=L!F82,Aufgabe!E83=L!E83,Aufgabe!F83=L!F83),"Beträge OK","Falsch")</f>
        <v>Falsch</v>
      </c>
      <c r="H83" s="23"/>
      <c r="I83" s="23"/>
      <c r="J83" s="88"/>
      <c r="K83" s="89"/>
      <c r="L83" s="54"/>
      <c r="M83" s="55"/>
    </row>
    <row r="84" spans="1:13">
      <c r="A84" s="23"/>
      <c r="B84" s="23"/>
      <c r="C84" s="59" t="str">
        <f>IF(C83&lt;&gt;"",IF(C83&gt;C82,"","Reihenfolge"),"")&amp;IF(C82&lt;&gt;"",IF(C82&gt;C81,"","Reihenfolge"),"")</f>
        <v/>
      </c>
      <c r="D84" s="59" t="str">
        <f t="shared" ref="D84" si="2">IF(D83&lt;&gt;"",IF(D83&gt;D82,"","Reihenfolge"),"")&amp;IF(D82&lt;&gt;"",IF(D82&gt;D81,"","Reihenfolge"),"")</f>
        <v/>
      </c>
      <c r="E84" s="59"/>
      <c r="F84" s="59"/>
      <c r="G84" s="23"/>
      <c r="H84" s="23"/>
      <c r="I84" s="23"/>
      <c r="J84" s="53"/>
      <c r="K84" s="54"/>
      <c r="L84" s="54"/>
      <c r="M84" s="55"/>
    </row>
    <row r="85" spans="1:13">
      <c r="A85" s="23"/>
      <c r="B85" s="23"/>
      <c r="C85" s="23"/>
      <c r="D85" s="23"/>
      <c r="E85" s="70"/>
      <c r="F85" s="23"/>
      <c r="G85" s="23"/>
      <c r="H85" s="23"/>
      <c r="I85" s="23"/>
      <c r="J85" s="88"/>
      <c r="K85" s="89"/>
      <c r="L85" s="54"/>
      <c r="M85" s="55"/>
    </row>
    <row r="86" spans="1:13">
      <c r="A86" s="23" t="s">
        <v>63</v>
      </c>
      <c r="B86" s="23"/>
      <c r="C86" s="23"/>
      <c r="D86" s="23"/>
      <c r="E86" s="23"/>
      <c r="F86" s="23"/>
      <c r="G86" s="23"/>
      <c r="H86" s="80"/>
      <c r="I86" s="23" t="str">
        <f>IF(H86=L!H86,"OK","Falsch")</f>
        <v>Falsch</v>
      </c>
      <c r="J86" s="88"/>
      <c r="K86" s="89"/>
      <c r="L86" s="54"/>
      <c r="M86" s="55"/>
    </row>
    <row r="87" spans="1:13">
      <c r="A87" s="23"/>
      <c r="B87" s="23" t="s">
        <v>64</v>
      </c>
      <c r="C87" s="23"/>
      <c r="D87" s="23"/>
      <c r="E87" s="23"/>
      <c r="F87" s="23"/>
      <c r="G87" s="23"/>
      <c r="H87" s="80"/>
      <c r="I87" s="23" t="str">
        <f>IF(H87=L!H87,"OK","Falsch")</f>
        <v>Falsch</v>
      </c>
      <c r="J87" s="88"/>
      <c r="K87" s="89"/>
      <c r="L87" s="54"/>
      <c r="M87" s="55"/>
    </row>
    <row r="88" spans="1:13">
      <c r="A88" s="23"/>
      <c r="B88" s="23"/>
      <c r="C88" s="23"/>
      <c r="D88" s="23"/>
      <c r="E88" s="23"/>
      <c r="F88" s="23"/>
      <c r="G88" s="23"/>
      <c r="H88" s="23"/>
      <c r="I88" s="23"/>
      <c r="J88" s="53"/>
      <c r="K88" s="54"/>
      <c r="L88" s="54"/>
      <c r="M88" s="55"/>
    </row>
    <row r="89" spans="1:13">
      <c r="A89" s="23"/>
      <c r="B89" s="23"/>
      <c r="C89" s="23"/>
      <c r="D89" s="23"/>
      <c r="E89" s="23"/>
      <c r="F89" s="23"/>
      <c r="G89" s="23"/>
      <c r="H89" s="23"/>
      <c r="I89" s="23"/>
      <c r="J89" s="90"/>
      <c r="K89" s="89"/>
      <c r="L89" s="54"/>
      <c r="M89" s="55"/>
    </row>
    <row r="90" spans="1:13">
      <c r="A90" s="23" t="s">
        <v>65</v>
      </c>
      <c r="B90" s="23"/>
      <c r="C90" s="23"/>
      <c r="D90" s="23"/>
      <c r="E90" s="23"/>
      <c r="F90" s="23"/>
      <c r="G90" s="23"/>
      <c r="H90" s="80"/>
      <c r="I90" s="23" t="str">
        <f>IF(H90=L!H90,"OK","Falsch")</f>
        <v>Falsch</v>
      </c>
      <c r="J90" s="53"/>
      <c r="K90" s="54"/>
      <c r="L90" s="54"/>
      <c r="M90" s="55"/>
    </row>
    <row r="91" spans="1:13" ht="15.75" thickBot="1">
      <c r="A91" s="23"/>
      <c r="B91" s="23"/>
      <c r="C91" s="23"/>
      <c r="D91" s="23"/>
      <c r="E91" s="23"/>
      <c r="F91" s="23"/>
      <c r="G91" s="23"/>
      <c r="H91" s="23"/>
      <c r="I91" s="23"/>
      <c r="J91" s="56"/>
      <c r="K91" s="57"/>
      <c r="L91" s="57"/>
      <c r="M91" s="58"/>
    </row>
  </sheetData>
  <sheetProtection password="E431" sheet="1" objects="1" scenarios="1"/>
  <mergeCells count="4">
    <mergeCell ref="F34:G34"/>
    <mergeCell ref="F35:G35"/>
    <mergeCell ref="F63:G63"/>
    <mergeCell ref="F64:G64"/>
  </mergeCells>
  <conditionalFormatting sqref="C73:F73">
    <cfRule type="cellIs" dxfId="4" priority="4" stopIfTrue="1" operator="equal">
      <formula>"Reihenfolge"</formula>
    </cfRule>
  </conditionalFormatting>
  <conditionalFormatting sqref="C84:F84">
    <cfRule type="cellIs" dxfId="3" priority="3" stopIfTrue="1" operator="equal">
      <formula>"Reihenfolge"</formula>
    </cfRule>
  </conditionalFormatting>
  <conditionalFormatting sqref="C44">
    <cfRule type="cellIs" dxfId="2" priority="2" stopIfTrue="1" operator="equal">
      <formula>"Reihenfolge"</formula>
    </cfRule>
  </conditionalFormatting>
  <conditionalFormatting sqref="C44:D44">
    <cfRule type="cellIs" dxfId="1" priority="1" stopIfTrue="1" operator="equal">
      <formula>"Reihenfolge"</formula>
    </cfRule>
  </conditionalFormatting>
  <printOptions headings="1" gridLines="1"/>
  <pageMargins left="0.70866141732283472" right="0.70866141732283472" top="0.78740157480314965" bottom="0.78740157480314965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/>
  </sheetViews>
  <sheetFormatPr baseColWidth="10" defaultRowHeight="15"/>
  <cols>
    <col min="2" max="2" width="17" customWidth="1"/>
    <col min="4" max="4" width="18.140625" customWidth="1"/>
    <col min="6" max="6" width="14.7109375" customWidth="1"/>
    <col min="8" max="8" width="19.42578125" customWidth="1"/>
    <col min="258" max="258" width="17" customWidth="1"/>
    <col min="260" max="260" width="18.140625" customWidth="1"/>
    <col min="262" max="262" width="14.7109375" customWidth="1"/>
    <col min="264" max="264" width="19.42578125" customWidth="1"/>
    <col min="514" max="514" width="17" customWidth="1"/>
    <col min="516" max="516" width="18.140625" customWidth="1"/>
    <col min="518" max="518" width="14.7109375" customWidth="1"/>
    <col min="520" max="520" width="19.42578125" customWidth="1"/>
    <col min="770" max="770" width="17" customWidth="1"/>
    <col min="772" max="772" width="18.140625" customWidth="1"/>
    <col min="774" max="774" width="14.7109375" customWidth="1"/>
    <col min="776" max="776" width="19.42578125" customWidth="1"/>
    <col min="1026" max="1026" width="17" customWidth="1"/>
    <col min="1028" max="1028" width="18.140625" customWidth="1"/>
    <col min="1030" max="1030" width="14.7109375" customWidth="1"/>
    <col min="1032" max="1032" width="19.42578125" customWidth="1"/>
    <col min="1282" max="1282" width="17" customWidth="1"/>
    <col min="1284" max="1284" width="18.140625" customWidth="1"/>
    <col min="1286" max="1286" width="14.7109375" customWidth="1"/>
    <col min="1288" max="1288" width="19.42578125" customWidth="1"/>
    <col min="1538" max="1538" width="17" customWidth="1"/>
    <col min="1540" max="1540" width="18.140625" customWidth="1"/>
    <col min="1542" max="1542" width="14.7109375" customWidth="1"/>
    <col min="1544" max="1544" width="19.42578125" customWidth="1"/>
    <col min="1794" max="1794" width="17" customWidth="1"/>
    <col min="1796" max="1796" width="18.140625" customWidth="1"/>
    <col min="1798" max="1798" width="14.7109375" customWidth="1"/>
    <col min="1800" max="1800" width="19.42578125" customWidth="1"/>
    <col min="2050" max="2050" width="17" customWidth="1"/>
    <col min="2052" max="2052" width="18.140625" customWidth="1"/>
    <col min="2054" max="2054" width="14.7109375" customWidth="1"/>
    <col min="2056" max="2056" width="19.42578125" customWidth="1"/>
    <col min="2306" max="2306" width="17" customWidth="1"/>
    <col min="2308" max="2308" width="18.140625" customWidth="1"/>
    <col min="2310" max="2310" width="14.7109375" customWidth="1"/>
    <col min="2312" max="2312" width="19.42578125" customWidth="1"/>
    <col min="2562" max="2562" width="17" customWidth="1"/>
    <col min="2564" max="2564" width="18.140625" customWidth="1"/>
    <col min="2566" max="2566" width="14.7109375" customWidth="1"/>
    <col min="2568" max="2568" width="19.42578125" customWidth="1"/>
    <col min="2818" max="2818" width="17" customWidth="1"/>
    <col min="2820" max="2820" width="18.140625" customWidth="1"/>
    <col min="2822" max="2822" width="14.7109375" customWidth="1"/>
    <col min="2824" max="2824" width="19.42578125" customWidth="1"/>
    <col min="3074" max="3074" width="17" customWidth="1"/>
    <col min="3076" max="3076" width="18.140625" customWidth="1"/>
    <col min="3078" max="3078" width="14.7109375" customWidth="1"/>
    <col min="3080" max="3080" width="19.42578125" customWidth="1"/>
    <col min="3330" max="3330" width="17" customWidth="1"/>
    <col min="3332" max="3332" width="18.140625" customWidth="1"/>
    <col min="3334" max="3334" width="14.7109375" customWidth="1"/>
    <col min="3336" max="3336" width="19.42578125" customWidth="1"/>
    <col min="3586" max="3586" width="17" customWidth="1"/>
    <col min="3588" max="3588" width="18.140625" customWidth="1"/>
    <col min="3590" max="3590" width="14.7109375" customWidth="1"/>
    <col min="3592" max="3592" width="19.42578125" customWidth="1"/>
    <col min="3842" max="3842" width="17" customWidth="1"/>
    <col min="3844" max="3844" width="18.140625" customWidth="1"/>
    <col min="3846" max="3846" width="14.7109375" customWidth="1"/>
    <col min="3848" max="3848" width="19.42578125" customWidth="1"/>
    <col min="4098" max="4098" width="17" customWidth="1"/>
    <col min="4100" max="4100" width="18.140625" customWidth="1"/>
    <col min="4102" max="4102" width="14.7109375" customWidth="1"/>
    <col min="4104" max="4104" width="19.42578125" customWidth="1"/>
    <col min="4354" max="4354" width="17" customWidth="1"/>
    <col min="4356" max="4356" width="18.140625" customWidth="1"/>
    <col min="4358" max="4358" width="14.7109375" customWidth="1"/>
    <col min="4360" max="4360" width="19.42578125" customWidth="1"/>
    <col min="4610" max="4610" width="17" customWidth="1"/>
    <col min="4612" max="4612" width="18.140625" customWidth="1"/>
    <col min="4614" max="4614" width="14.7109375" customWidth="1"/>
    <col min="4616" max="4616" width="19.42578125" customWidth="1"/>
    <col min="4866" max="4866" width="17" customWidth="1"/>
    <col min="4868" max="4868" width="18.140625" customWidth="1"/>
    <col min="4870" max="4870" width="14.7109375" customWidth="1"/>
    <col min="4872" max="4872" width="19.42578125" customWidth="1"/>
    <col min="5122" max="5122" width="17" customWidth="1"/>
    <col min="5124" max="5124" width="18.140625" customWidth="1"/>
    <col min="5126" max="5126" width="14.7109375" customWidth="1"/>
    <col min="5128" max="5128" width="19.42578125" customWidth="1"/>
    <col min="5378" max="5378" width="17" customWidth="1"/>
    <col min="5380" max="5380" width="18.140625" customWidth="1"/>
    <col min="5382" max="5382" width="14.7109375" customWidth="1"/>
    <col min="5384" max="5384" width="19.42578125" customWidth="1"/>
    <col min="5634" max="5634" width="17" customWidth="1"/>
    <col min="5636" max="5636" width="18.140625" customWidth="1"/>
    <col min="5638" max="5638" width="14.7109375" customWidth="1"/>
    <col min="5640" max="5640" width="19.42578125" customWidth="1"/>
    <col min="5890" max="5890" width="17" customWidth="1"/>
    <col min="5892" max="5892" width="18.140625" customWidth="1"/>
    <col min="5894" max="5894" width="14.7109375" customWidth="1"/>
    <col min="5896" max="5896" width="19.42578125" customWidth="1"/>
    <col min="6146" max="6146" width="17" customWidth="1"/>
    <col min="6148" max="6148" width="18.140625" customWidth="1"/>
    <col min="6150" max="6150" width="14.7109375" customWidth="1"/>
    <col min="6152" max="6152" width="19.42578125" customWidth="1"/>
    <col min="6402" max="6402" width="17" customWidth="1"/>
    <col min="6404" max="6404" width="18.140625" customWidth="1"/>
    <col min="6406" max="6406" width="14.7109375" customWidth="1"/>
    <col min="6408" max="6408" width="19.42578125" customWidth="1"/>
    <col min="6658" max="6658" width="17" customWidth="1"/>
    <col min="6660" max="6660" width="18.140625" customWidth="1"/>
    <col min="6662" max="6662" width="14.7109375" customWidth="1"/>
    <col min="6664" max="6664" width="19.42578125" customWidth="1"/>
    <col min="6914" max="6914" width="17" customWidth="1"/>
    <col min="6916" max="6916" width="18.140625" customWidth="1"/>
    <col min="6918" max="6918" width="14.7109375" customWidth="1"/>
    <col min="6920" max="6920" width="19.42578125" customWidth="1"/>
    <col min="7170" max="7170" width="17" customWidth="1"/>
    <col min="7172" max="7172" width="18.140625" customWidth="1"/>
    <col min="7174" max="7174" width="14.7109375" customWidth="1"/>
    <col min="7176" max="7176" width="19.42578125" customWidth="1"/>
    <col min="7426" max="7426" width="17" customWidth="1"/>
    <col min="7428" max="7428" width="18.140625" customWidth="1"/>
    <col min="7430" max="7430" width="14.7109375" customWidth="1"/>
    <col min="7432" max="7432" width="19.42578125" customWidth="1"/>
    <col min="7682" max="7682" width="17" customWidth="1"/>
    <col min="7684" max="7684" width="18.140625" customWidth="1"/>
    <col min="7686" max="7686" width="14.7109375" customWidth="1"/>
    <col min="7688" max="7688" width="19.42578125" customWidth="1"/>
    <col min="7938" max="7938" width="17" customWidth="1"/>
    <col min="7940" max="7940" width="18.140625" customWidth="1"/>
    <col min="7942" max="7942" width="14.7109375" customWidth="1"/>
    <col min="7944" max="7944" width="19.42578125" customWidth="1"/>
    <col min="8194" max="8194" width="17" customWidth="1"/>
    <col min="8196" max="8196" width="18.140625" customWidth="1"/>
    <col min="8198" max="8198" width="14.7109375" customWidth="1"/>
    <col min="8200" max="8200" width="19.42578125" customWidth="1"/>
    <col min="8450" max="8450" width="17" customWidth="1"/>
    <col min="8452" max="8452" width="18.140625" customWidth="1"/>
    <col min="8454" max="8454" width="14.7109375" customWidth="1"/>
    <col min="8456" max="8456" width="19.42578125" customWidth="1"/>
    <col min="8706" max="8706" width="17" customWidth="1"/>
    <col min="8708" max="8708" width="18.140625" customWidth="1"/>
    <col min="8710" max="8710" width="14.7109375" customWidth="1"/>
    <col min="8712" max="8712" width="19.42578125" customWidth="1"/>
    <col min="8962" max="8962" width="17" customWidth="1"/>
    <col min="8964" max="8964" width="18.140625" customWidth="1"/>
    <col min="8966" max="8966" width="14.7109375" customWidth="1"/>
    <col min="8968" max="8968" width="19.42578125" customWidth="1"/>
    <col min="9218" max="9218" width="17" customWidth="1"/>
    <col min="9220" max="9220" width="18.140625" customWidth="1"/>
    <col min="9222" max="9222" width="14.7109375" customWidth="1"/>
    <col min="9224" max="9224" width="19.42578125" customWidth="1"/>
    <col min="9474" max="9474" width="17" customWidth="1"/>
    <col min="9476" max="9476" width="18.140625" customWidth="1"/>
    <col min="9478" max="9478" width="14.7109375" customWidth="1"/>
    <col min="9480" max="9480" width="19.42578125" customWidth="1"/>
    <col min="9730" max="9730" width="17" customWidth="1"/>
    <col min="9732" max="9732" width="18.140625" customWidth="1"/>
    <col min="9734" max="9734" width="14.7109375" customWidth="1"/>
    <col min="9736" max="9736" width="19.42578125" customWidth="1"/>
    <col min="9986" max="9986" width="17" customWidth="1"/>
    <col min="9988" max="9988" width="18.140625" customWidth="1"/>
    <col min="9990" max="9990" width="14.7109375" customWidth="1"/>
    <col min="9992" max="9992" width="19.42578125" customWidth="1"/>
    <col min="10242" max="10242" width="17" customWidth="1"/>
    <col min="10244" max="10244" width="18.140625" customWidth="1"/>
    <col min="10246" max="10246" width="14.7109375" customWidth="1"/>
    <col min="10248" max="10248" width="19.42578125" customWidth="1"/>
    <col min="10498" max="10498" width="17" customWidth="1"/>
    <col min="10500" max="10500" width="18.140625" customWidth="1"/>
    <col min="10502" max="10502" width="14.7109375" customWidth="1"/>
    <col min="10504" max="10504" width="19.42578125" customWidth="1"/>
    <col min="10754" max="10754" width="17" customWidth="1"/>
    <col min="10756" max="10756" width="18.140625" customWidth="1"/>
    <col min="10758" max="10758" width="14.7109375" customWidth="1"/>
    <col min="10760" max="10760" width="19.42578125" customWidth="1"/>
    <col min="11010" max="11010" width="17" customWidth="1"/>
    <col min="11012" max="11012" width="18.140625" customWidth="1"/>
    <col min="11014" max="11014" width="14.7109375" customWidth="1"/>
    <col min="11016" max="11016" width="19.42578125" customWidth="1"/>
    <col min="11266" max="11266" width="17" customWidth="1"/>
    <col min="11268" max="11268" width="18.140625" customWidth="1"/>
    <col min="11270" max="11270" width="14.7109375" customWidth="1"/>
    <col min="11272" max="11272" width="19.42578125" customWidth="1"/>
    <col min="11522" max="11522" width="17" customWidth="1"/>
    <col min="11524" max="11524" width="18.140625" customWidth="1"/>
    <col min="11526" max="11526" width="14.7109375" customWidth="1"/>
    <col min="11528" max="11528" width="19.42578125" customWidth="1"/>
    <col min="11778" max="11778" width="17" customWidth="1"/>
    <col min="11780" max="11780" width="18.140625" customWidth="1"/>
    <col min="11782" max="11782" width="14.7109375" customWidth="1"/>
    <col min="11784" max="11784" width="19.42578125" customWidth="1"/>
    <col min="12034" max="12034" width="17" customWidth="1"/>
    <col min="12036" max="12036" width="18.140625" customWidth="1"/>
    <col min="12038" max="12038" width="14.7109375" customWidth="1"/>
    <col min="12040" max="12040" width="19.42578125" customWidth="1"/>
    <col min="12290" max="12290" width="17" customWidth="1"/>
    <col min="12292" max="12292" width="18.140625" customWidth="1"/>
    <col min="12294" max="12294" width="14.7109375" customWidth="1"/>
    <col min="12296" max="12296" width="19.42578125" customWidth="1"/>
    <col min="12546" max="12546" width="17" customWidth="1"/>
    <col min="12548" max="12548" width="18.140625" customWidth="1"/>
    <col min="12550" max="12550" width="14.7109375" customWidth="1"/>
    <col min="12552" max="12552" width="19.42578125" customWidth="1"/>
    <col min="12802" max="12802" width="17" customWidth="1"/>
    <col min="12804" max="12804" width="18.140625" customWidth="1"/>
    <col min="12806" max="12806" width="14.7109375" customWidth="1"/>
    <col min="12808" max="12808" width="19.42578125" customWidth="1"/>
    <col min="13058" max="13058" width="17" customWidth="1"/>
    <col min="13060" max="13060" width="18.140625" customWidth="1"/>
    <col min="13062" max="13062" width="14.7109375" customWidth="1"/>
    <col min="13064" max="13064" width="19.42578125" customWidth="1"/>
    <col min="13314" max="13314" width="17" customWidth="1"/>
    <col min="13316" max="13316" width="18.140625" customWidth="1"/>
    <col min="13318" max="13318" width="14.7109375" customWidth="1"/>
    <col min="13320" max="13320" width="19.42578125" customWidth="1"/>
    <col min="13570" max="13570" width="17" customWidth="1"/>
    <col min="13572" max="13572" width="18.140625" customWidth="1"/>
    <col min="13574" max="13574" width="14.7109375" customWidth="1"/>
    <col min="13576" max="13576" width="19.42578125" customWidth="1"/>
    <col min="13826" max="13826" width="17" customWidth="1"/>
    <col min="13828" max="13828" width="18.140625" customWidth="1"/>
    <col min="13830" max="13830" width="14.7109375" customWidth="1"/>
    <col min="13832" max="13832" width="19.42578125" customWidth="1"/>
    <col min="14082" max="14082" width="17" customWidth="1"/>
    <col min="14084" max="14084" width="18.140625" customWidth="1"/>
    <col min="14086" max="14086" width="14.7109375" customWidth="1"/>
    <col min="14088" max="14088" width="19.42578125" customWidth="1"/>
    <col min="14338" max="14338" width="17" customWidth="1"/>
    <col min="14340" max="14340" width="18.140625" customWidth="1"/>
    <col min="14342" max="14342" width="14.7109375" customWidth="1"/>
    <col min="14344" max="14344" width="19.42578125" customWidth="1"/>
    <col min="14594" max="14594" width="17" customWidth="1"/>
    <col min="14596" max="14596" width="18.140625" customWidth="1"/>
    <col min="14598" max="14598" width="14.7109375" customWidth="1"/>
    <col min="14600" max="14600" width="19.42578125" customWidth="1"/>
    <col min="14850" max="14850" width="17" customWidth="1"/>
    <col min="14852" max="14852" width="18.140625" customWidth="1"/>
    <col min="14854" max="14854" width="14.7109375" customWidth="1"/>
    <col min="14856" max="14856" width="19.42578125" customWidth="1"/>
    <col min="15106" max="15106" width="17" customWidth="1"/>
    <col min="15108" max="15108" width="18.140625" customWidth="1"/>
    <col min="15110" max="15110" width="14.7109375" customWidth="1"/>
    <col min="15112" max="15112" width="19.42578125" customWidth="1"/>
    <col min="15362" max="15362" width="17" customWidth="1"/>
    <col min="15364" max="15364" width="18.140625" customWidth="1"/>
    <col min="15366" max="15366" width="14.7109375" customWidth="1"/>
    <col min="15368" max="15368" width="19.42578125" customWidth="1"/>
    <col min="15618" max="15618" width="17" customWidth="1"/>
    <col min="15620" max="15620" width="18.140625" customWidth="1"/>
    <col min="15622" max="15622" width="14.7109375" customWidth="1"/>
    <col min="15624" max="15624" width="19.42578125" customWidth="1"/>
    <col min="15874" max="15874" width="17" customWidth="1"/>
    <col min="15876" max="15876" width="18.140625" customWidth="1"/>
    <col min="15878" max="15878" width="14.7109375" customWidth="1"/>
    <col min="15880" max="15880" width="19.42578125" customWidth="1"/>
    <col min="16130" max="16130" width="17" customWidth="1"/>
    <col min="16132" max="16132" width="18.140625" customWidth="1"/>
    <col min="16134" max="16134" width="14.7109375" customWidth="1"/>
    <col min="16136" max="16136" width="19.42578125" customWidth="1"/>
  </cols>
  <sheetData>
    <row r="1" spans="1:8">
      <c r="A1" s="107" t="s">
        <v>140</v>
      </c>
    </row>
    <row r="2" spans="1:8" ht="15.75" thickBot="1"/>
    <row r="3" spans="1:8" ht="15.75" thickTop="1">
      <c r="A3" s="94">
        <v>21</v>
      </c>
      <c r="B3" s="95" t="s">
        <v>73</v>
      </c>
      <c r="C3" s="96">
        <v>31</v>
      </c>
      <c r="D3" s="108" t="s">
        <v>74</v>
      </c>
      <c r="E3" s="109">
        <v>33</v>
      </c>
      <c r="F3" s="110" t="s">
        <v>75</v>
      </c>
      <c r="G3" s="111">
        <v>34</v>
      </c>
      <c r="H3" s="112" t="s">
        <v>76</v>
      </c>
    </row>
    <row r="4" spans="1:8" ht="25.5">
      <c r="A4" s="113">
        <v>370</v>
      </c>
      <c r="B4" s="98" t="s">
        <v>77</v>
      </c>
      <c r="C4" s="97">
        <v>60</v>
      </c>
      <c r="D4" s="114" t="s">
        <v>78</v>
      </c>
      <c r="E4" s="115">
        <v>82</v>
      </c>
      <c r="F4" s="116" t="s">
        <v>79</v>
      </c>
      <c r="G4" s="117">
        <v>101</v>
      </c>
      <c r="H4" s="118" t="s">
        <v>80</v>
      </c>
    </row>
    <row r="5" spans="1:8" ht="25.5">
      <c r="A5" s="97">
        <v>113</v>
      </c>
      <c r="B5" s="98" t="s">
        <v>81</v>
      </c>
      <c r="C5" s="97">
        <v>117</v>
      </c>
      <c r="D5" s="114" t="s">
        <v>82</v>
      </c>
      <c r="E5" s="115">
        <v>131</v>
      </c>
      <c r="F5" s="116" t="s">
        <v>83</v>
      </c>
      <c r="G5" s="117">
        <v>141</v>
      </c>
      <c r="H5" s="118" t="s">
        <v>84</v>
      </c>
    </row>
    <row r="6" spans="1:8">
      <c r="A6" s="97">
        <v>143</v>
      </c>
      <c r="B6" s="98" t="s">
        <v>85</v>
      </c>
      <c r="C6" s="97">
        <v>144</v>
      </c>
      <c r="D6" s="114" t="s">
        <v>86</v>
      </c>
      <c r="E6" s="115">
        <v>151</v>
      </c>
      <c r="F6" s="116" t="s">
        <v>87</v>
      </c>
      <c r="G6" s="117">
        <v>161</v>
      </c>
      <c r="H6" s="118" t="s">
        <v>88</v>
      </c>
    </row>
    <row r="7" spans="1:8">
      <c r="A7" s="97">
        <v>162</v>
      </c>
      <c r="B7" s="98" t="s">
        <v>89</v>
      </c>
      <c r="C7" s="97">
        <v>171</v>
      </c>
      <c r="D7" s="114" t="s">
        <v>90</v>
      </c>
      <c r="E7" s="115">
        <v>181</v>
      </c>
      <c r="F7" s="116" t="s">
        <v>91</v>
      </c>
      <c r="G7" s="117">
        <v>184</v>
      </c>
      <c r="H7" s="118" t="s">
        <v>92</v>
      </c>
    </row>
    <row r="8" spans="1:8" ht="25.5">
      <c r="A8" s="97">
        <v>191</v>
      </c>
      <c r="B8" s="98" t="s">
        <v>93</v>
      </c>
      <c r="C8" s="97">
        <v>192</v>
      </c>
      <c r="D8" s="114" t="s">
        <v>94</v>
      </c>
      <c r="E8" s="115">
        <v>194</v>
      </c>
      <c r="F8" s="116" t="s">
        <v>95</v>
      </c>
      <c r="G8" s="117">
        <v>195</v>
      </c>
      <c r="H8" s="118" t="s">
        <v>96</v>
      </c>
    </row>
    <row r="9" spans="1:8" ht="25.5">
      <c r="A9" s="97">
        <v>210</v>
      </c>
      <c r="B9" s="98" t="s">
        <v>97</v>
      </c>
      <c r="C9" s="97">
        <v>260</v>
      </c>
      <c r="D9" s="114" t="s">
        <v>98</v>
      </c>
      <c r="E9" s="115">
        <v>301</v>
      </c>
      <c r="F9" s="116" t="s">
        <v>99</v>
      </c>
      <c r="G9" s="117">
        <v>302</v>
      </c>
      <c r="H9" s="119" t="s">
        <v>100</v>
      </c>
    </row>
    <row r="10" spans="1:8" ht="25.5">
      <c r="A10" s="97">
        <v>305</v>
      </c>
      <c r="B10" s="120" t="s">
        <v>101</v>
      </c>
      <c r="C10" s="97">
        <v>306</v>
      </c>
      <c r="D10" s="114" t="s">
        <v>102</v>
      </c>
      <c r="E10" s="115">
        <v>307</v>
      </c>
      <c r="F10" s="116" t="s">
        <v>103</v>
      </c>
      <c r="G10" s="117">
        <v>308</v>
      </c>
      <c r="H10" s="119" t="s">
        <v>104</v>
      </c>
    </row>
    <row r="11" spans="1:8" ht="25.5">
      <c r="A11" s="97">
        <v>391</v>
      </c>
      <c r="B11" s="120" t="s">
        <v>139</v>
      </c>
      <c r="C11" s="97">
        <v>401</v>
      </c>
      <c r="D11" s="114" t="s">
        <v>105</v>
      </c>
      <c r="E11" s="115">
        <v>402</v>
      </c>
      <c r="F11" s="116" t="s">
        <v>106</v>
      </c>
      <c r="G11" s="117">
        <v>404</v>
      </c>
      <c r="H11" s="119" t="s">
        <v>107</v>
      </c>
    </row>
    <row r="12" spans="1:8" ht="25.5">
      <c r="A12" s="97">
        <v>407</v>
      </c>
      <c r="B12" s="120" t="s">
        <v>108</v>
      </c>
      <c r="C12" s="97">
        <v>410</v>
      </c>
      <c r="D12" s="114" t="s">
        <v>109</v>
      </c>
      <c r="E12" s="115">
        <v>422</v>
      </c>
      <c r="F12" s="116" t="s">
        <v>110</v>
      </c>
      <c r="G12" s="117">
        <v>426</v>
      </c>
      <c r="H12" s="119" t="s">
        <v>111</v>
      </c>
    </row>
    <row r="13" spans="1:8" ht="25.5">
      <c r="A13" s="97">
        <v>430</v>
      </c>
      <c r="B13" s="120" t="s">
        <v>112</v>
      </c>
      <c r="C13" s="97">
        <v>440</v>
      </c>
      <c r="D13" s="114" t="s">
        <v>113</v>
      </c>
      <c r="E13" s="115">
        <v>450</v>
      </c>
      <c r="F13" s="116" t="s">
        <v>114</v>
      </c>
      <c r="G13" s="117">
        <v>461</v>
      </c>
      <c r="H13" s="119" t="s">
        <v>115</v>
      </c>
    </row>
    <row r="14" spans="1:8">
      <c r="A14" s="97">
        <v>462</v>
      </c>
      <c r="B14" s="120" t="s">
        <v>116</v>
      </c>
      <c r="C14" s="97">
        <v>463</v>
      </c>
      <c r="D14" s="114" t="s">
        <v>117</v>
      </c>
      <c r="E14" s="115">
        <v>471</v>
      </c>
      <c r="F14" s="116" t="s">
        <v>118</v>
      </c>
      <c r="G14" s="117">
        <v>481</v>
      </c>
      <c r="H14" s="119" t="s">
        <v>119</v>
      </c>
    </row>
    <row r="15" spans="1:8" ht="25.5">
      <c r="A15" s="97">
        <v>482</v>
      </c>
      <c r="B15" s="120" t="s">
        <v>120</v>
      </c>
      <c r="C15" s="97">
        <v>486</v>
      </c>
      <c r="D15" s="114" t="s">
        <v>121</v>
      </c>
      <c r="E15" s="115">
        <v>491</v>
      </c>
      <c r="F15" s="116" t="s">
        <v>122</v>
      </c>
      <c r="G15" s="117">
        <v>801</v>
      </c>
      <c r="H15" s="119" t="s">
        <v>123</v>
      </c>
    </row>
    <row r="16" spans="1:8" ht="25.5">
      <c r="A16" s="97">
        <v>805</v>
      </c>
      <c r="B16" s="120" t="s">
        <v>124</v>
      </c>
      <c r="C16" s="97">
        <v>806</v>
      </c>
      <c r="D16" s="114" t="s">
        <v>125</v>
      </c>
      <c r="E16" s="115">
        <v>807</v>
      </c>
      <c r="F16" s="116" t="s">
        <v>126</v>
      </c>
      <c r="G16" s="117">
        <v>808</v>
      </c>
      <c r="H16" s="119" t="s">
        <v>127</v>
      </c>
    </row>
    <row r="17" spans="1:8" ht="25.5">
      <c r="A17" s="97">
        <v>871</v>
      </c>
      <c r="B17" s="120" t="s">
        <v>130</v>
      </c>
      <c r="C17" s="121">
        <v>872</v>
      </c>
      <c r="D17" s="122" t="s">
        <v>131</v>
      </c>
      <c r="E17" s="123">
        <v>873</v>
      </c>
      <c r="F17" s="124" t="s">
        <v>141</v>
      </c>
      <c r="G17" s="117">
        <v>881</v>
      </c>
      <c r="H17" s="118" t="s">
        <v>128</v>
      </c>
    </row>
    <row r="18" spans="1:8" ht="26.25" thickBot="1">
      <c r="A18" s="99">
        <v>882</v>
      </c>
      <c r="B18" s="125" t="s">
        <v>129</v>
      </c>
      <c r="C18" s="100">
        <v>910</v>
      </c>
      <c r="D18" s="126" t="s">
        <v>132</v>
      </c>
      <c r="E18" s="127">
        <v>930</v>
      </c>
      <c r="F18" s="128" t="s">
        <v>133</v>
      </c>
      <c r="G18" s="129">
        <v>940</v>
      </c>
      <c r="H18" s="130" t="s">
        <v>134</v>
      </c>
    </row>
    <row r="19" spans="1:8" ht="15.75" thickTop="1"/>
    <row r="20" spans="1:8">
      <c r="A20" s="131">
        <v>60</v>
      </c>
      <c r="B20" s="132" t="s">
        <v>142</v>
      </c>
      <c r="C20" s="131">
        <v>61</v>
      </c>
      <c r="D20" s="133" t="s">
        <v>143</v>
      </c>
    </row>
    <row r="21" spans="1:8">
      <c r="A21" s="131">
        <v>141</v>
      </c>
      <c r="B21" s="132" t="s">
        <v>142</v>
      </c>
      <c r="C21" s="131">
        <v>140</v>
      </c>
    </row>
    <row r="22" spans="1:8">
      <c r="A22" s="131">
        <v>181</v>
      </c>
      <c r="B22" s="132" t="s">
        <v>142</v>
      </c>
      <c r="C22" s="131">
        <v>180</v>
      </c>
    </row>
    <row r="23" spans="1:8">
      <c r="A23" s="131">
        <v>211</v>
      </c>
      <c r="B23" s="132" t="s">
        <v>142</v>
      </c>
      <c r="C23" s="131">
        <v>210</v>
      </c>
    </row>
    <row r="24" spans="1:8">
      <c r="A24" s="131">
        <v>391</v>
      </c>
      <c r="B24" s="132" t="s">
        <v>142</v>
      </c>
      <c r="C24" s="131">
        <v>390</v>
      </c>
    </row>
    <row r="25" spans="1:8">
      <c r="A25" s="131">
        <v>491</v>
      </c>
      <c r="B25" s="132" t="s">
        <v>142</v>
      </c>
      <c r="C25" s="131">
        <v>490</v>
      </c>
    </row>
  </sheetData>
  <sheetProtection password="CC0A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M1" workbookViewId="0">
      <selection sqref="A1:L1048576"/>
    </sheetView>
  </sheetViews>
  <sheetFormatPr baseColWidth="10" defaultRowHeight="15"/>
  <cols>
    <col min="1" max="1" width="11.42578125" hidden="1" customWidth="1"/>
    <col min="2" max="2" width="13" hidden="1" customWidth="1"/>
    <col min="3" max="12" width="11.42578125" hidden="1" customWidth="1"/>
    <col min="13" max="14" width="11.42578125" customWidth="1"/>
  </cols>
  <sheetData>
    <row r="1" spans="1:9">
      <c r="A1" t="s">
        <v>0</v>
      </c>
    </row>
    <row r="3" spans="1:9">
      <c r="A3" t="s">
        <v>1</v>
      </c>
      <c r="B3" t="s">
        <v>2</v>
      </c>
    </row>
    <row r="4" spans="1:9">
      <c r="B4" t="s">
        <v>3</v>
      </c>
      <c r="D4" t="s">
        <v>4</v>
      </c>
      <c r="F4" t="s">
        <v>20</v>
      </c>
    </row>
    <row r="5" spans="1:9">
      <c r="D5" t="s">
        <v>5</v>
      </c>
      <c r="F5" s="1">
        <v>0.05</v>
      </c>
    </row>
    <row r="6" spans="1:9">
      <c r="D6" t="s">
        <v>6</v>
      </c>
      <c r="F6" s="2">
        <v>30</v>
      </c>
    </row>
    <row r="8" spans="1:9">
      <c r="B8" t="s">
        <v>7</v>
      </c>
      <c r="D8" t="s">
        <v>8</v>
      </c>
      <c r="F8" t="s">
        <v>9</v>
      </c>
    </row>
    <row r="9" spans="1:9">
      <c r="D9" t="s">
        <v>10</v>
      </c>
      <c r="F9" t="s">
        <v>11</v>
      </c>
    </row>
    <row r="10" spans="1:9">
      <c r="D10" t="s">
        <v>12</v>
      </c>
      <c r="F10" s="2">
        <v>85</v>
      </c>
    </row>
    <row r="11" spans="1:9">
      <c r="D11" t="s">
        <v>13</v>
      </c>
      <c r="F11" s="3">
        <v>22</v>
      </c>
    </row>
    <row r="13" spans="1:9">
      <c r="B13" t="s">
        <v>14</v>
      </c>
      <c r="D13" t="s">
        <v>15</v>
      </c>
      <c r="F13" t="str">
        <f>F8</f>
        <v>M254</v>
      </c>
    </row>
    <row r="14" spans="1:9">
      <c r="D14" t="s">
        <v>16</v>
      </c>
      <c r="E14">
        <v>0</v>
      </c>
      <c r="F14">
        <v>10</v>
      </c>
      <c r="G14">
        <v>20</v>
      </c>
      <c r="H14">
        <v>50</v>
      </c>
      <c r="I14">
        <v>100</v>
      </c>
    </row>
    <row r="15" spans="1:9">
      <c r="E15" s="1">
        <v>0</v>
      </c>
      <c r="F15" s="1">
        <v>0.05</v>
      </c>
      <c r="G15" s="1">
        <v>0.08</v>
      </c>
      <c r="H15" s="1">
        <v>0.12</v>
      </c>
      <c r="I15" s="1">
        <v>0.25</v>
      </c>
    </row>
    <row r="18" spans="1:8">
      <c r="A18" t="s">
        <v>17</v>
      </c>
    </row>
    <row r="19" spans="1:8" ht="15.75" thickBot="1"/>
    <row r="20" spans="1:8">
      <c r="B20" s="4" t="s">
        <v>18</v>
      </c>
      <c r="C20" s="5"/>
      <c r="D20" s="5"/>
      <c r="E20" s="5"/>
      <c r="F20" s="5"/>
      <c r="G20" s="5"/>
      <c r="H20" s="6"/>
    </row>
    <row r="21" spans="1:8">
      <c r="B21" s="7" t="s">
        <v>19</v>
      </c>
      <c r="C21" s="8"/>
      <c r="D21" s="9"/>
      <c r="E21" s="9"/>
      <c r="F21" s="9"/>
      <c r="G21" s="9"/>
      <c r="H21" s="10"/>
    </row>
    <row r="22" spans="1:8">
      <c r="B22" s="11"/>
      <c r="C22" s="9"/>
      <c r="D22" s="9"/>
      <c r="E22" s="9"/>
      <c r="F22" s="9"/>
      <c r="G22" s="9"/>
      <c r="H22" s="10"/>
    </row>
    <row r="23" spans="1:8">
      <c r="B23" s="12" t="str">
        <f>F4</f>
        <v>Schatztruhe e.K.</v>
      </c>
      <c r="C23" s="9"/>
      <c r="D23" s="9"/>
      <c r="E23" s="9"/>
      <c r="F23" s="9"/>
      <c r="G23" s="9"/>
      <c r="H23" s="10"/>
    </row>
    <row r="24" spans="1:8" ht="15.75" thickBot="1">
      <c r="B24" s="13" t="s">
        <v>21</v>
      </c>
      <c r="C24" s="14"/>
      <c r="D24" s="9" t="s">
        <v>22</v>
      </c>
      <c r="E24" s="9" t="s">
        <v>23</v>
      </c>
      <c r="F24" s="10">
        <v>34</v>
      </c>
      <c r="G24" s="9" t="s">
        <v>24</v>
      </c>
      <c r="H24" s="15">
        <f ca="1">TODAY()</f>
        <v>43309</v>
      </c>
    </row>
    <row r="25" spans="1:8">
      <c r="B25" s="11"/>
      <c r="C25" s="9"/>
      <c r="D25" s="5"/>
      <c r="E25" s="5"/>
      <c r="F25" s="5"/>
      <c r="G25" s="5"/>
      <c r="H25" s="6"/>
    </row>
    <row r="26" spans="1:8">
      <c r="B26" s="16" t="s">
        <v>25</v>
      </c>
      <c r="C26" s="17" t="s">
        <v>26</v>
      </c>
      <c r="D26" s="17" t="s">
        <v>27</v>
      </c>
      <c r="E26" s="17" t="s">
        <v>28</v>
      </c>
      <c r="F26" s="17" t="s">
        <v>29</v>
      </c>
      <c r="G26" s="17" t="s">
        <v>30</v>
      </c>
      <c r="H26" s="18" t="s">
        <v>31</v>
      </c>
    </row>
    <row r="27" spans="1:8">
      <c r="B27" s="11">
        <v>1</v>
      </c>
      <c r="C27" s="9" t="str">
        <f>F8</f>
        <v>M254</v>
      </c>
      <c r="D27">
        <f>F11</f>
        <v>22</v>
      </c>
      <c r="E27" s="9" t="str">
        <f>F9</f>
        <v>Schrank</v>
      </c>
      <c r="F27" s="19">
        <f>F10</f>
        <v>85</v>
      </c>
      <c r="G27" s="20">
        <f>HLOOKUP(D27,E14:I15,2)</f>
        <v>0.08</v>
      </c>
      <c r="H27" s="21">
        <f>ROUND(D27*F27*(1-G27),2)</f>
        <v>1720.4</v>
      </c>
    </row>
    <row r="28" spans="1:8">
      <c r="B28" s="11"/>
      <c r="C28" s="9"/>
      <c r="D28" s="9"/>
      <c r="E28" s="22"/>
      <c r="F28" s="19"/>
      <c r="G28" s="20"/>
      <c r="H28" s="21">
        <f>ROUND(D28*F28*(1-G28),2)</f>
        <v>0</v>
      </c>
    </row>
    <row r="29" spans="1:8">
      <c r="B29" s="11"/>
      <c r="C29" s="23"/>
      <c r="D29" s="23"/>
      <c r="E29" s="23"/>
      <c r="F29" s="23"/>
      <c r="G29" s="23"/>
      <c r="H29" s="21"/>
    </row>
    <row r="30" spans="1:8">
      <c r="B30" s="11"/>
      <c r="C30" s="9"/>
      <c r="D30" s="9"/>
      <c r="E30" s="9"/>
      <c r="F30" s="9"/>
      <c r="G30" s="9"/>
      <c r="H30" s="10"/>
    </row>
    <row r="31" spans="1:8">
      <c r="B31" s="16" t="s">
        <v>32</v>
      </c>
      <c r="C31" s="24" t="s">
        <v>33</v>
      </c>
      <c r="D31" s="17" t="s">
        <v>34</v>
      </c>
      <c r="E31" s="17" t="s">
        <v>35</v>
      </c>
      <c r="F31" s="17" t="s">
        <v>36</v>
      </c>
      <c r="G31" s="25" t="s">
        <v>37</v>
      </c>
      <c r="H31" s="18" t="s">
        <v>38</v>
      </c>
    </row>
    <row r="32" spans="1:8">
      <c r="B32" s="26">
        <f>H27+H28</f>
        <v>1720.4</v>
      </c>
      <c r="C32" s="27">
        <v>0</v>
      </c>
      <c r="D32" s="19">
        <f>ROUND(B32*(1-C32),2)</f>
        <v>1720.4</v>
      </c>
      <c r="E32" s="27">
        <v>0.05</v>
      </c>
      <c r="F32" s="28">
        <f>ROUND(D32*(1-E32),2)</f>
        <v>1634.38</v>
      </c>
      <c r="G32" s="28">
        <f>F6</f>
        <v>30</v>
      </c>
      <c r="H32" s="21">
        <v>0</v>
      </c>
    </row>
    <row r="33" spans="1:8" ht="15.75" thickBot="1">
      <c r="B33" s="11"/>
      <c r="C33" s="9"/>
      <c r="D33" s="9"/>
      <c r="E33" s="9"/>
      <c r="F33" s="9"/>
      <c r="G33" s="9"/>
      <c r="H33" s="10"/>
    </row>
    <row r="34" spans="1:8">
      <c r="B34" s="11" t="s">
        <v>39</v>
      </c>
      <c r="C34" s="29">
        <v>0.19</v>
      </c>
      <c r="D34" s="9"/>
      <c r="E34" s="9"/>
      <c r="F34" s="101" t="s">
        <v>40</v>
      </c>
      <c r="G34" s="102"/>
      <c r="H34" s="10"/>
    </row>
    <row r="35" spans="1:8" ht="15.75" thickBot="1">
      <c r="B35" s="26">
        <f>ROUND(F32+G32+H32,2)</f>
        <v>1664.38</v>
      </c>
      <c r="C35" s="19">
        <f>ROUND(B35*C34,2)</f>
        <v>316.23</v>
      </c>
      <c r="D35" s="9"/>
      <c r="E35" s="9"/>
      <c r="F35" s="105">
        <f>ROUND(B35+C35,2)</f>
        <v>1980.61</v>
      </c>
      <c r="G35" s="106"/>
      <c r="H35" s="10"/>
    </row>
    <row r="36" spans="1:8">
      <c r="B36" s="11"/>
      <c r="C36" s="9"/>
      <c r="D36" s="9"/>
      <c r="E36" s="9"/>
      <c r="F36" s="9"/>
      <c r="G36" s="9"/>
      <c r="H36" s="10"/>
    </row>
    <row r="37" spans="1:8" ht="15.75" thickBot="1">
      <c r="B37" s="30" t="s">
        <v>41</v>
      </c>
      <c r="C37" s="31" t="s">
        <v>42</v>
      </c>
      <c r="D37" s="31"/>
      <c r="E37" s="31"/>
      <c r="F37" s="31"/>
      <c r="G37" s="31"/>
      <c r="H37" s="32"/>
    </row>
    <row r="40" spans="1:8">
      <c r="B40" s="33" t="s">
        <v>43</v>
      </c>
      <c r="C40" s="34" t="s">
        <v>44</v>
      </c>
      <c r="D40" s="34" t="s">
        <v>45</v>
      </c>
      <c r="E40" s="35" t="s">
        <v>46</v>
      </c>
      <c r="F40" s="35" t="s">
        <v>47</v>
      </c>
    </row>
    <row r="41" spans="1:8">
      <c r="B41" s="36">
        <f>F24</f>
        <v>34</v>
      </c>
      <c r="C41" s="37">
        <v>101</v>
      </c>
      <c r="D41" s="37">
        <v>181</v>
      </c>
      <c r="E41" s="38">
        <f>ROUND(F35,2)</f>
        <v>1980.61</v>
      </c>
      <c r="F41" s="38">
        <f>ROUND(C35,2)</f>
        <v>316.23</v>
      </c>
    </row>
    <row r="42" spans="1:8">
      <c r="B42" s="33"/>
      <c r="C42" s="37"/>
      <c r="D42" s="37">
        <v>801</v>
      </c>
      <c r="E42" s="38"/>
      <c r="F42" s="38">
        <f>ROUND(B35,2)</f>
        <v>1664.38</v>
      </c>
    </row>
    <row r="43" spans="1:8">
      <c r="B43" s="33"/>
      <c r="C43" s="37"/>
      <c r="D43" s="37"/>
      <c r="E43" s="38"/>
      <c r="F43" s="38"/>
    </row>
    <row r="44" spans="1:8">
      <c r="C44" s="59" t="str">
        <f>IF(C43&lt;&gt;"",IF(C43&gt;C42,"","Reihenfolge"),"")&amp;IF(C42&lt;&gt;"",IF(C42&gt;C41,"","Reihenfolge"),"")</f>
        <v/>
      </c>
      <c r="D44" s="59" t="str">
        <f t="shared" ref="D44:F44" si="0">IF(D43&lt;&gt;"",IF(D43&gt;D42,"","Reihenfolge"),"")&amp;IF(D42&lt;&gt;"",IF(D42&gt;D41,"","Reihenfolge"),"")</f>
        <v/>
      </c>
      <c r="E44" s="59" t="str">
        <f t="shared" si="0"/>
        <v/>
      </c>
      <c r="F44" s="59" t="str">
        <f t="shared" si="0"/>
        <v/>
      </c>
    </row>
    <row r="46" spans="1:8">
      <c r="A46" t="s">
        <v>68</v>
      </c>
    </row>
    <row r="47" spans="1:8">
      <c r="B47" t="s">
        <v>48</v>
      </c>
    </row>
    <row r="48" spans="1:8" ht="15.75" thickBot="1"/>
    <row r="49" spans="2:8">
      <c r="B49" s="4" t="s">
        <v>18</v>
      </c>
      <c r="C49" s="5"/>
      <c r="D49" s="5"/>
      <c r="E49" s="5"/>
      <c r="F49" s="5"/>
      <c r="G49" s="5"/>
      <c r="H49" s="6"/>
    </row>
    <row r="50" spans="2:8">
      <c r="B50" s="11"/>
      <c r="C50" s="9"/>
      <c r="D50" s="9"/>
      <c r="E50" s="9"/>
      <c r="F50" s="9"/>
      <c r="G50" s="9"/>
      <c r="H50" s="10"/>
    </row>
    <row r="51" spans="2:8">
      <c r="B51" s="11"/>
      <c r="C51" s="9"/>
      <c r="D51" s="9"/>
      <c r="E51" s="9"/>
      <c r="F51" s="9"/>
      <c r="G51" s="9"/>
      <c r="H51" s="10"/>
    </row>
    <row r="52" spans="2:8">
      <c r="B52" s="39" t="str">
        <f>F4</f>
        <v>Schatztruhe e.K.</v>
      </c>
      <c r="C52" s="9"/>
      <c r="D52" s="9"/>
      <c r="E52" s="9"/>
      <c r="F52" s="9"/>
      <c r="G52" s="9"/>
      <c r="H52" s="10"/>
    </row>
    <row r="53" spans="2:8" ht="15.75" thickBot="1">
      <c r="B53" s="40">
        <f>B32</f>
        <v>1720.4</v>
      </c>
      <c r="C53" s="41"/>
      <c r="D53" s="9" t="s">
        <v>137</v>
      </c>
      <c r="E53" s="9" t="s">
        <v>23</v>
      </c>
      <c r="F53" s="10" t="str">
        <f>F24&amp;2</f>
        <v>342</v>
      </c>
      <c r="G53" s="9" t="s">
        <v>49</v>
      </c>
      <c r="H53" s="15">
        <f ca="1">H24+1</f>
        <v>43310</v>
      </c>
    </row>
    <row r="54" spans="2:8">
      <c r="B54" s="11"/>
      <c r="C54" s="9"/>
      <c r="D54" s="5"/>
      <c r="E54" s="5"/>
      <c r="F54" s="5"/>
      <c r="G54" s="5"/>
      <c r="H54" s="6"/>
    </row>
    <row r="55" spans="2:8">
      <c r="B55" s="16" t="s">
        <v>25</v>
      </c>
      <c r="C55" s="17" t="s">
        <v>26</v>
      </c>
      <c r="D55" s="17" t="s">
        <v>27</v>
      </c>
      <c r="E55" s="17" t="s">
        <v>28</v>
      </c>
      <c r="F55" s="17" t="s">
        <v>29</v>
      </c>
      <c r="G55" s="17" t="s">
        <v>30</v>
      </c>
      <c r="H55" s="18" t="s">
        <v>31</v>
      </c>
    </row>
    <row r="56" spans="2:8">
      <c r="B56" s="11">
        <v>1</v>
      </c>
      <c r="C56" s="9" t="str">
        <f>C27</f>
        <v>M254</v>
      </c>
      <c r="D56" s="9">
        <v>7</v>
      </c>
      <c r="E56" s="9" t="str">
        <f>E27</f>
        <v>Schrank</v>
      </c>
      <c r="F56" s="19">
        <f>F27</f>
        <v>85</v>
      </c>
      <c r="G56" s="20">
        <f>G27</f>
        <v>0.08</v>
      </c>
      <c r="H56" s="21">
        <f>ROUND(D56*F56*(1-G56),2)</f>
        <v>547.4</v>
      </c>
    </row>
    <row r="57" spans="2:8">
      <c r="B57" s="11"/>
      <c r="C57" s="9" t="s">
        <v>50</v>
      </c>
      <c r="D57" s="9"/>
      <c r="E57" s="22"/>
      <c r="F57" s="19"/>
      <c r="G57" s="20"/>
      <c r="H57" s="21">
        <f>ROUND(D57*F57*(1-G57),2)</f>
        <v>0</v>
      </c>
    </row>
    <row r="58" spans="2:8">
      <c r="B58" s="11"/>
      <c r="C58" s="23"/>
      <c r="D58" s="23"/>
      <c r="E58" s="23"/>
      <c r="F58" s="23"/>
      <c r="G58" s="23"/>
      <c r="H58" s="21"/>
    </row>
    <row r="59" spans="2:8">
      <c r="B59" s="11"/>
      <c r="C59" s="9"/>
      <c r="D59" s="9"/>
      <c r="E59" s="9"/>
      <c r="F59" s="9"/>
      <c r="G59" s="9"/>
      <c r="H59" s="10"/>
    </row>
    <row r="60" spans="2:8">
      <c r="B60" s="16" t="s">
        <v>32</v>
      </c>
      <c r="C60" s="24" t="s">
        <v>33</v>
      </c>
      <c r="D60" s="17" t="s">
        <v>34</v>
      </c>
      <c r="E60" s="17" t="s">
        <v>35</v>
      </c>
      <c r="F60" s="17" t="s">
        <v>36</v>
      </c>
      <c r="G60" s="17" t="s">
        <v>51</v>
      </c>
      <c r="H60" s="18" t="s">
        <v>38</v>
      </c>
    </row>
    <row r="61" spans="2:8">
      <c r="B61" s="26">
        <f>H56+H57</f>
        <v>547.4</v>
      </c>
      <c r="C61" s="27">
        <f>C32</f>
        <v>0</v>
      </c>
      <c r="D61" s="19">
        <f>ROUND(B61*(1-C61),2)</f>
        <v>547.4</v>
      </c>
      <c r="E61" s="27">
        <f>E32</f>
        <v>0.05</v>
      </c>
      <c r="F61" s="28">
        <f>ROUND(D61*(1-E61),2)</f>
        <v>520.03</v>
      </c>
      <c r="G61" s="28">
        <v>0</v>
      </c>
      <c r="H61" s="21">
        <v>0</v>
      </c>
    </row>
    <row r="62" spans="2:8" ht="15.75" thickBot="1">
      <c r="B62" s="11"/>
      <c r="C62" s="9"/>
      <c r="D62" s="9"/>
      <c r="E62" s="9"/>
      <c r="F62" s="9"/>
      <c r="G62" s="9"/>
      <c r="H62" s="10"/>
    </row>
    <row r="63" spans="2:8">
      <c r="B63" s="11" t="s">
        <v>39</v>
      </c>
      <c r="C63" s="29">
        <v>0.19</v>
      </c>
      <c r="D63" s="9"/>
      <c r="E63" s="9"/>
      <c r="F63" s="101" t="s">
        <v>40</v>
      </c>
      <c r="G63" s="102"/>
      <c r="H63" s="10"/>
    </row>
    <row r="64" spans="2:8" ht="15.75" thickBot="1">
      <c r="B64" s="26">
        <f>ROUND(F61+G61,2)</f>
        <v>520.03</v>
      </c>
      <c r="C64" s="19">
        <f>ROUND(B64*C63,2)</f>
        <v>98.81</v>
      </c>
      <c r="D64" s="9"/>
      <c r="E64" s="9"/>
      <c r="F64" s="105">
        <f>ROUND(B64+C64,2)</f>
        <v>618.84</v>
      </c>
      <c r="G64" s="106"/>
      <c r="H64" s="10"/>
    </row>
    <row r="65" spans="1:13">
      <c r="B65" s="11"/>
      <c r="C65" s="9"/>
      <c r="D65" s="9"/>
      <c r="E65" s="9"/>
      <c r="F65" s="9"/>
      <c r="G65" s="9"/>
      <c r="H65" s="10"/>
    </row>
    <row r="66" spans="1:13" ht="15.75" thickBot="1">
      <c r="B66" s="30" t="s">
        <v>52</v>
      </c>
      <c r="C66" s="31"/>
      <c r="D66" s="31"/>
      <c r="E66" s="31"/>
      <c r="F66" s="31"/>
      <c r="G66" s="31"/>
      <c r="H66" s="32"/>
    </row>
    <row r="69" spans="1:13">
      <c r="B69" s="33" t="s">
        <v>43</v>
      </c>
      <c r="C69" s="34" t="s">
        <v>44</v>
      </c>
      <c r="D69" s="34" t="s">
        <v>45</v>
      </c>
      <c r="E69" s="35" t="s">
        <v>46</v>
      </c>
      <c r="F69" s="35" t="s">
        <v>47</v>
      </c>
    </row>
    <row r="70" spans="1:13">
      <c r="B70" s="42" t="str">
        <f>"GS/RGKorr"&amp;F53</f>
        <v>GS/RGKorr342</v>
      </c>
      <c r="C70" s="37">
        <v>181</v>
      </c>
      <c r="D70" s="37">
        <v>101</v>
      </c>
      <c r="E70" s="38">
        <f>ROUND(C64,2)</f>
        <v>98.81</v>
      </c>
      <c r="F70" s="38">
        <f>ROUND(F64,2)</f>
        <v>618.84</v>
      </c>
    </row>
    <row r="71" spans="1:13">
      <c r="B71" s="33"/>
      <c r="C71" s="37">
        <v>805</v>
      </c>
      <c r="D71" s="37"/>
      <c r="E71" s="38">
        <f>ROUND(B64,2)</f>
        <v>520.03</v>
      </c>
      <c r="F71" s="38"/>
    </row>
    <row r="72" spans="1:13">
      <c r="B72" s="33"/>
      <c r="C72" s="37"/>
      <c r="D72" s="37"/>
      <c r="E72" s="38"/>
      <c r="F72" s="38"/>
    </row>
    <row r="74" spans="1:13">
      <c r="K74" t="s">
        <v>53</v>
      </c>
      <c r="L74" s="43">
        <f>F32-F61</f>
        <v>1114.3500000000001</v>
      </c>
      <c r="M74" t="s">
        <v>54</v>
      </c>
    </row>
    <row r="75" spans="1:13">
      <c r="A75" t="s">
        <v>55</v>
      </c>
      <c r="K75" s="43"/>
      <c r="L75" s="43">
        <f>L74*G77</f>
        <v>33.430500000000002</v>
      </c>
      <c r="M75" t="s">
        <v>56</v>
      </c>
    </row>
    <row r="76" spans="1:13">
      <c r="B76" t="s">
        <v>57</v>
      </c>
      <c r="H76" s="43">
        <f>ROUND(F35-F64,2)</f>
        <v>1361.77</v>
      </c>
      <c r="L76" s="43">
        <f>L74-L75</f>
        <v>1080.9195000000002</v>
      </c>
    </row>
    <row r="77" spans="1:13">
      <c r="B77" t="s">
        <v>66</v>
      </c>
      <c r="G77" s="1">
        <v>0.03</v>
      </c>
      <c r="H77" s="2">
        <f>L80</f>
        <v>1321.99</v>
      </c>
      <c r="J77" s="43"/>
      <c r="L77" s="43">
        <f>G32</f>
        <v>30</v>
      </c>
    </row>
    <row r="78" spans="1:13">
      <c r="B78" t="s">
        <v>58</v>
      </c>
      <c r="L78" s="43">
        <f>L76+L77</f>
        <v>1110.9195000000002</v>
      </c>
      <c r="M78" t="s">
        <v>59</v>
      </c>
    </row>
    <row r="79" spans="1:13">
      <c r="K79" s="1">
        <v>0.19</v>
      </c>
      <c r="L79" s="43">
        <f>L78*K79</f>
        <v>211.07470500000005</v>
      </c>
      <c r="M79" t="s">
        <v>60</v>
      </c>
    </row>
    <row r="80" spans="1:13">
      <c r="B80" s="33" t="s">
        <v>43</v>
      </c>
      <c r="C80" s="34" t="s">
        <v>44</v>
      </c>
      <c r="D80" s="34" t="s">
        <v>45</v>
      </c>
      <c r="E80" s="35" t="s">
        <v>46</v>
      </c>
      <c r="F80" s="35" t="s">
        <v>47</v>
      </c>
      <c r="L80" s="43">
        <f>ROUND(L78+L79,2)</f>
        <v>1321.99</v>
      </c>
    </row>
    <row r="81" spans="1:13">
      <c r="B81" s="44" t="s">
        <v>61</v>
      </c>
      <c r="C81" s="37">
        <v>131</v>
      </c>
      <c r="D81" s="37">
        <v>101</v>
      </c>
      <c r="E81" s="38">
        <f>ROUND(H77,2)</f>
        <v>1321.99</v>
      </c>
      <c r="F81" s="38">
        <f>ROUND(H76,2)</f>
        <v>1361.77</v>
      </c>
      <c r="K81" s="1">
        <v>1.19</v>
      </c>
      <c r="L81" s="43">
        <f>H76-H77</f>
        <v>39.779999999999973</v>
      </c>
      <c r="M81" t="s">
        <v>62</v>
      </c>
    </row>
    <row r="82" spans="1:13">
      <c r="B82" s="33"/>
      <c r="C82" s="37">
        <v>181</v>
      </c>
      <c r="D82" s="37"/>
      <c r="E82" s="38">
        <f>ROUND(L83,2)</f>
        <v>6.35</v>
      </c>
      <c r="F82" s="45"/>
      <c r="K82" s="1">
        <v>1</v>
      </c>
      <c r="L82">
        <f>ROUND(L81/K81,2)</f>
        <v>33.43</v>
      </c>
    </row>
    <row r="83" spans="1:13">
      <c r="B83" s="33"/>
      <c r="C83" s="37">
        <v>808</v>
      </c>
      <c r="D83" s="37"/>
      <c r="E83" s="38">
        <f>ROUND(L82,2)</f>
        <v>33.43</v>
      </c>
      <c r="F83" s="45"/>
      <c r="K83" s="1">
        <v>0.19</v>
      </c>
      <c r="L83">
        <f>ROUND(L81/K81*K83,2)</f>
        <v>6.35</v>
      </c>
    </row>
    <row r="85" spans="1:13">
      <c r="E85" s="46"/>
    </row>
    <row r="86" spans="1:13">
      <c r="A86" t="s">
        <v>63</v>
      </c>
      <c r="H86" s="43">
        <f>ROUND(C64+E82,2)</f>
        <v>105.16</v>
      </c>
    </row>
    <row r="87" spans="1:13">
      <c r="B87" t="s">
        <v>64</v>
      </c>
      <c r="H87" s="43">
        <f>ROUND(C35-H86,2)</f>
        <v>211.07</v>
      </c>
    </row>
    <row r="90" spans="1:13">
      <c r="A90" t="s">
        <v>65</v>
      </c>
      <c r="H90" s="43">
        <f>ROUND(L92,2)</f>
        <v>74.06</v>
      </c>
      <c r="K90" t="s">
        <v>53</v>
      </c>
      <c r="L90" s="43">
        <f>H77</f>
        <v>1321.99</v>
      </c>
      <c r="M90" s="1">
        <v>1.19</v>
      </c>
    </row>
    <row r="91" spans="1:13">
      <c r="K91" s="1"/>
      <c r="L91" s="43">
        <f>L90/M90</f>
        <v>1110.9159663865546</v>
      </c>
      <c r="M91" s="1">
        <v>1</v>
      </c>
    </row>
    <row r="92" spans="1:13">
      <c r="L92" s="43">
        <f>L91/M92</f>
        <v>74.061064425770311</v>
      </c>
      <c r="M92">
        <f>D27-D56</f>
        <v>15</v>
      </c>
    </row>
  </sheetData>
  <sheetProtection password="E431" sheet="1" objects="1" scenarios="1"/>
  <mergeCells count="4">
    <mergeCell ref="F34:G34"/>
    <mergeCell ref="F35:G35"/>
    <mergeCell ref="F63:G63"/>
    <mergeCell ref="F64:G64"/>
  </mergeCells>
  <conditionalFormatting sqref="C44:F44">
    <cfRule type="cellIs" dxfId="0" priority="1" stopIfTrue="1" operator="equal">
      <formula>"Reihenfolge"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Kontonummern</vt:lpstr>
      <vt:lpstr>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2015-01-17T10:46:14Z</cp:lastPrinted>
  <dcterms:created xsi:type="dcterms:W3CDTF">2015-01-16T21:22:33Z</dcterms:created>
  <dcterms:modified xsi:type="dcterms:W3CDTF">2018-07-28T19:40:40Z</dcterms:modified>
</cp:coreProperties>
</file>